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500" windowHeight="4245" tabRatio="771" activeTab="1"/>
  </bookViews>
  <sheets>
    <sheet name="Локальная смета" sheetId="8" r:id="rId1"/>
    <sheet name="Локал. ресурс. смет.расчет" sheetId="16" r:id="rId2"/>
  </sheets>
  <definedNames>
    <definedName name="_xlnm.Print_Titles" localSheetId="1">'Локал. ресурс. смет.расчет'!$25:$25</definedName>
    <definedName name="_xlnm.Print_Titles" localSheetId="0">'Локальная смета'!$29:$29</definedName>
  </definedNames>
  <calcPr calcId="124519"/>
</workbook>
</file>

<file path=xl/calcChain.xml><?xml version="1.0" encoding="utf-8"?>
<calcChain xmlns="http://schemas.openxmlformats.org/spreadsheetml/2006/main">
  <c r="J13" i="16"/>
  <c r="G13"/>
  <c r="J17" i="8"/>
  <c r="G17"/>
  <c r="M28" i="16"/>
  <c r="M29"/>
  <c r="M30"/>
  <c r="M31"/>
  <c r="M32"/>
  <c r="M33"/>
  <c r="M34"/>
  <c r="M35"/>
  <c r="M36"/>
  <c r="M37"/>
  <c r="M38"/>
  <c r="M39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J17"/>
  <c r="G17"/>
  <c r="J15"/>
  <c r="G15"/>
  <c r="J14"/>
  <c r="G14"/>
  <c r="J21" i="8"/>
  <c r="G21"/>
  <c r="J19"/>
  <c r="G19"/>
  <c r="J18"/>
  <c r="G18"/>
  <c r="J140"/>
  <c r="G140"/>
  <c r="J139"/>
  <c r="G139"/>
  <c r="J16" i="16"/>
  <c r="G16"/>
  <c r="J20" i="8"/>
  <c r="G20"/>
  <c r="A20" i="16"/>
  <c r="A24" i="8"/>
  <c r="M107" i="16"/>
  <c r="M109"/>
  <c r="M106"/>
  <c r="M104"/>
  <c r="M94"/>
  <c r="M96"/>
  <c r="M92"/>
  <c r="M93"/>
  <c r="M105"/>
  <c r="M99"/>
  <c r="M98"/>
  <c r="M102"/>
  <c r="M97"/>
  <c r="M100"/>
  <c r="M101"/>
  <c r="M108"/>
  <c r="M103"/>
  <c r="M95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4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9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9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9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21" authorId="4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21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21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21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21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21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21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4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44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9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0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8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20" authorId="2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5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5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5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5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5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5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5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5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5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5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5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5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111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11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111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1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1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1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<sst xmlns="http://schemas.openxmlformats.org/spreadsheetml/2006/main" count="760" uniqueCount="517">
  <si>
    <t>Код ресурса</t>
  </si>
  <si>
    <t>Стройка:</t>
  </si>
  <si>
    <t>Всего</t>
  </si>
  <si>
    <t>Объект: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</si>
  <si>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</si>
  <si>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</si>
  <si>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</si>
  <si>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</si>
  <si>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</si>
  <si>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</si>
  <si>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</si>
  <si>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</si>
  <si>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</si>
  <si>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</si>
  <si>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</si>
  <si>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</si>
  <si>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</si>
  <si>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</si>
  <si>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</si>
  <si>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</si>
  <si>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</si>
  <si>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</si>
  <si>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</si>
  <si>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</si>
  <si>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</si>
  <si>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</si>
  <si>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</si>
  <si>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</si>
  <si>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</si>
  <si>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</si>
  <si>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</si>
  <si>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</si>
  <si>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</si>
  <si>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</si>
  <si>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</si>
  <si>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</si>
  <si>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</si>
  <si>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</si>
  <si>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</si>
  <si>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% НР</t>
  </si>
  <si>
    <t>% СП</t>
  </si>
  <si>
    <t>Составил:  _________________ //</t>
  </si>
  <si>
    <t>Проверил:  _________________ //</t>
  </si>
  <si>
    <t>Раздел 1. Капитальный ремонт теплоснабжения и водоснабжения  по улице Комсомольская (от ТК18 до жилого дома №28) с. Аргаяш Аргаяшского района</t>
  </si>
  <si>
    <t>ТС. Труба ст.Д50 мм Длина 40м*2 В лотках</t>
  </si>
  <si>
    <t>ТЕР01-01-003-15
Разработка грунта в отвал экскаваторами «драглайн» или «обратная лопата» с ковшом вместимостью: 0,5 (0,5-0,63) м3, группа грунтов 3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1000 м3 грунта</t>
  </si>
  <si>
    <t>5756,94
_____
763,64</t>
  </si>
  <si>
    <t>599
_____
79</t>
  </si>
  <si>
    <t>3517
_____
998</t>
  </si>
  <si>
    <t>Накладные расходы от ФОТ(1253 руб.)</t>
  </si>
  <si>
    <t>86%=95%*0.9</t>
  </si>
  <si>
    <t>Сметная прибыль от ФОТ(1253 руб.)</t>
  </si>
  <si>
    <t>43%=50%*0.85</t>
  </si>
  <si>
    <t>Всего с НР и СП</t>
  </si>
  <si>
    <t/>
  </si>
  <si>
    <t>ТЕР01-02-057-03
Разработка грунта вручную в траншеях глубиной до 2 м без креплений с откосами, группа грунтов: 3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м3 грунта</t>
  </si>
  <si>
    <t>Накладные расходы от ФОТ(1103 руб.)</t>
  </si>
  <si>
    <t>72%=80%*0.9</t>
  </si>
  <si>
    <t>Сметная прибыль от ФОТ(1103 руб.)</t>
  </si>
  <si>
    <t>38%=45%*0.85</t>
  </si>
  <si>
    <t>ТЕР01-01-033-02
Засыпка траншей и котлованов с перемещением грунта до 5 м бульдозерами мощностью: 59 кВт (80 л.с.), группа грунтов 2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1000 м3 грунта</t>
  </si>
  <si>
    <t>791,76
_____
155,45</t>
  </si>
  <si>
    <t>80
_____
16</t>
  </si>
  <si>
    <t>689
_____
197</t>
  </si>
  <si>
    <t>Накладные расходы от ФОТ(197 руб.)</t>
  </si>
  <si>
    <t>Сметная прибыль от ФОТ(197 руб.)</t>
  </si>
  <si>
    <t>ТЕР24-01-001-01
Прокладка трубопроводов в каналах и надземная при условном давлении 0,6 МПа, температуре 115°С, диаметр труб: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</si>
  <si>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5962,67
_____
4344,2</t>
  </si>
  <si>
    <t>13713,56
_____
1337,81</t>
  </si>
  <si>
    <t>477
_____
348</t>
  </si>
  <si>
    <t>1097
_____
107</t>
  </si>
  <si>
    <t>5995
_____
2292</t>
  </si>
  <si>
    <t>5761
_____
1345</t>
  </si>
  <si>
    <t>Накладные расходы от ФОТ(7340 руб.)</t>
  </si>
  <si>
    <t>130%=130%</t>
  </si>
  <si>
    <t>Сметная прибыль от ФОТ(7340 руб.)</t>
  </si>
  <si>
    <t>76%=89%*0.85</t>
  </si>
  <si>
    <t>ТССЦ-103-0138
Трубы стальные электросварные прямошовные со снятой фаской из стали марок БСт2кп-БСт4кп и БСт2пс-БСт4пс наружный диаметр 57 мм, толщина стенки 3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</si>
  <si>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26,1</t>
  </si>
  <si>
    <t xml:space="preserve">
_____
2109</t>
  </si>
  <si>
    <t xml:space="preserve">
_____
12412</t>
  </si>
  <si>
    <t>ТЕР24-01-032-01
Установка задвижек или клапанов стальных для горячей воды и пара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компл. задвижек или клапана</t>
  </si>
  <si>
    <t>27,4
_____
3,95</t>
  </si>
  <si>
    <t>88,41
_____
9,89</t>
  </si>
  <si>
    <t>55
_____
8</t>
  </si>
  <si>
    <t>177
_____
20</t>
  </si>
  <si>
    <t>689
_____
55</t>
  </si>
  <si>
    <t>913
_____
249</t>
  </si>
  <si>
    <t>Накладные расходы от ФОТ(938 руб.)</t>
  </si>
  <si>
    <t>Сметная прибыль от ФОТ(938 руб.)</t>
  </si>
  <si>
    <t>ТССЦ-302-1175
Задвижки параллельные фланцевые с выдвижным шпинделем для воды и пара давлением 1 Мпа (10 кгс/см2) 30ч6бр диаметром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шт.</t>
  </si>
  <si>
    <t xml:space="preserve">
_____
226</t>
  </si>
  <si>
    <t xml:space="preserve">
_____
452</t>
  </si>
  <si>
    <t xml:space="preserve">
_____
2371</t>
  </si>
  <si>
    <t>ТЕР22-03-014-01
Приварка фланцев к стальным трубопроводам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фланец</t>
  </si>
  <si>
    <t>5,97
_____
44,95</t>
  </si>
  <si>
    <t>35,09
_____
5,1</t>
  </si>
  <si>
    <t>24
_____
180</t>
  </si>
  <si>
    <t>140
_____
20</t>
  </si>
  <si>
    <t>300
_____
802</t>
  </si>
  <si>
    <t>854
_____
257</t>
  </si>
  <si>
    <t>Накладные расходы от ФОТ(557 руб.)</t>
  </si>
  <si>
    <t>Сметная прибыль от ФОТ(557 руб.)</t>
  </si>
  <si>
    <t>ТЕР22-06-005-01
Врезка в существующие сети из стальных труб стальных штуцеров (патрубков)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врезка</t>
  </si>
  <si>
    <t>22,6
_____
15,51</t>
  </si>
  <si>
    <t>66,25
_____
7,55</t>
  </si>
  <si>
    <t>45
_____
31</t>
  </si>
  <si>
    <t>133
_____
15</t>
  </si>
  <si>
    <t>568
_____
189</t>
  </si>
  <si>
    <t>802
_____
190</t>
  </si>
  <si>
    <t>Накладные расходы от ФОТ(758 руб.)</t>
  </si>
  <si>
    <t>Сметная прибыль от ФОТ(758 руб.)</t>
  </si>
  <si>
    <t>ТЕР13-03-002-04
Огрунтовка металлических поверхностей за один раз: грунтовкой ГФ-021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м2 окрашиваемой поверхности</t>
  </si>
  <si>
    <t>82,19
_____
250,36</t>
  </si>
  <si>
    <t>12,69
_____
0,15</t>
  </si>
  <si>
    <t>24
_____
71</t>
  </si>
  <si>
    <t>298
_____
286</t>
  </si>
  <si>
    <t>15
_____
1</t>
  </si>
  <si>
    <t>Накладные расходы от ФОТ(299 руб.)</t>
  </si>
  <si>
    <t>81%=90%*0.9</t>
  </si>
  <si>
    <t>Сметная прибыль от ФОТ(299 руб.)</t>
  </si>
  <si>
    <t>60%=70%*0.85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</si>
  <si>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м3 изоляции</t>
  </si>
  <si>
    <t>267,5
_____
439,6</t>
  </si>
  <si>
    <t>261
_____
429</t>
  </si>
  <si>
    <t>3283
_____
1790</t>
  </si>
  <si>
    <t>Накладные расходы от ФОТ(3283 руб.)</t>
  </si>
  <si>
    <t>90%=100%*0.9</t>
  </si>
  <si>
    <t>Сметная прибыль от ФОТ(3283 руб.)</t>
  </si>
  <si>
    <t>ТССЦ-104-0111
Плиты или маты теплоизоляционные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м3</t>
  </si>
  <si>
    <t xml:space="preserve">
_____
538,46</t>
  </si>
  <si>
    <t xml:space="preserve">
_____
652</t>
  </si>
  <si>
    <t xml:space="preserve">
_____
2182</t>
  </si>
  <si>
    <t>ТЕР26-01-054-01
Обертывание поверхности изоляции рулонными материалами насухо с проклейкой швов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100 м2 поверхности покрытия изоляции</t>
  </si>
  <si>
    <t>401,6
_____
630,91</t>
  </si>
  <si>
    <t>138
_____
217</t>
  </si>
  <si>
    <t>1737
_____
1132</t>
  </si>
  <si>
    <t>Накладные расходы от ФОТ(1737 руб.)</t>
  </si>
  <si>
    <t>Сметная прибыль от ФОТ(1737 руб.)</t>
  </si>
  <si>
    <t>ТССЦ-104-8104
Стеклопластик рулонный марки РСТ 415 шириной 1м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м2</t>
  </si>
  <si>
    <t xml:space="preserve">
_____
19,8</t>
  </si>
  <si>
    <t xml:space="preserve">
_____
783</t>
  </si>
  <si>
    <t xml:space="preserve">
_____
1620</t>
  </si>
  <si>
    <t>Раздел 2. ВС</t>
  </si>
  <si>
    <t>ВС .Труба 50мм. Длина 40м.</t>
  </si>
  <si>
    <t>ТЕР22-01-011-01
Укладка стальных водопроводных труб с гидравлическим испытанием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</si>
  <si>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4787,01
_____
422,12</t>
  </si>
  <si>
    <t>2394,45
_____
402,35</t>
  </si>
  <si>
    <t>191
_____
17</t>
  </si>
  <si>
    <t>96
_____
16</t>
  </si>
  <si>
    <t>2406
_____
131</t>
  </si>
  <si>
    <t>591
_____
202</t>
  </si>
  <si>
    <t>Накладные расходы от ФОТ(2608 руб.)</t>
  </si>
  <si>
    <t>Сметная прибыль от ФОТ(2608 руб.)</t>
  </si>
  <si>
    <t>ТССЦ-103-0054
Трубы стальные сварные водогазопроводные с резьбой оцинкованные обыкновенные, диаметр условного прохода 50 мм, толщина стенки 3,5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</si>
  <si>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71,9</t>
  </si>
  <si>
    <t>ТССЦ-103-0066
Трубы стальные сварные водогазопроводные с резьбой оцинкованные усиленные, диаметр условного прохода 50 мм, толщина стенки 4,5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</t>
  </si>
  <si>
    <t xml:space="preserve">
_____
92,7</t>
  </si>
  <si>
    <t xml:space="preserve">
_____
3723</t>
  </si>
  <si>
    <t xml:space="preserve">
_____
13278</t>
  </si>
  <si>
    <t>23
_____
15</t>
  </si>
  <si>
    <t>66
_____
8</t>
  </si>
  <si>
    <t>284
_____
94</t>
  </si>
  <si>
    <t>401
_____
95</t>
  </si>
  <si>
    <t>Накладные расходы от ФОТ(379 руб.)</t>
  </si>
  <si>
    <t>Сметная прибыль от ФОТ(379 руб.)</t>
  </si>
  <si>
    <t>ТЕР22-06-001-01
Промывка с дезинфекцией трубопроводов диаметром: 50-65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км трубопровода</t>
  </si>
  <si>
    <t>702,91
_____
39,43</t>
  </si>
  <si>
    <t>28
_____
2</t>
  </si>
  <si>
    <t>354
_____
13</t>
  </si>
  <si>
    <t>Накладные расходы от ФОТ(354 руб.)</t>
  </si>
  <si>
    <t>Сметная прибыль от ФОТ(354 руб.)</t>
  </si>
  <si>
    <t>ТЕР22-03-006-01
Установка задвижек или клапанов обратных чугунных диаметром: 50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1 задвижка (или клапан обратный)</t>
  </si>
  <si>
    <t>13,01
_____
17,87</t>
  </si>
  <si>
    <t>13
_____
18</t>
  </si>
  <si>
    <t>164
_____
64</t>
  </si>
  <si>
    <t>Накладные расходы от ФОТ(164 руб.)</t>
  </si>
  <si>
    <t>Сметная прибыль от ФОТ(164 руб.)</t>
  </si>
  <si>
    <t>12
_____
90</t>
  </si>
  <si>
    <t>70
_____
10</t>
  </si>
  <si>
    <t>150
_____
401</t>
  </si>
  <si>
    <t>427
_____
128</t>
  </si>
  <si>
    <t>Накладные расходы от ФОТ(278 руб.)</t>
  </si>
  <si>
    <t>Сметная прибыль от ФОТ(278 руб.)</t>
  </si>
  <si>
    <t>12
_____
38</t>
  </si>
  <si>
    <t>157
_____
151</t>
  </si>
  <si>
    <t>Накладные расходы от ФОТ(157 руб.)</t>
  </si>
  <si>
    <t>Сметная прибыль от ФОТ(157 руб.)</t>
  </si>
  <si>
    <t>131
_____
214</t>
  </si>
  <si>
    <t>1641
_____
896</t>
  </si>
  <si>
    <t>Накладные расходы от ФОТ(1641 руб.)</t>
  </si>
  <si>
    <t>Сметная прибыль от ФОТ(1641 руб.)</t>
  </si>
  <si>
    <t>ТССЦ-104-0011
Маты прошивные из минеральной ваты без обкладок М-125 (ГОСТ 21880-86), толщина 80 мм
(п.8.7.1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ЭМ=1,25; ЗПМ=1,25; ТЗ=1,15; ТЗМ=1,25)
м3</t>
  </si>
  <si>
    <t xml:space="preserve">
_____
333</t>
  </si>
  <si>
    <t xml:space="preserve">
_____
201</t>
  </si>
  <si>
    <t xml:space="preserve">
_____
1080</t>
  </si>
  <si>
    <t>69
_____
108</t>
  </si>
  <si>
    <t>868
_____
566</t>
  </si>
  <si>
    <t>Накладные расходы от ФОТ(868 руб.)</t>
  </si>
  <si>
    <t>Сметная прибыль от ФОТ(868 руб.)</t>
  </si>
  <si>
    <t xml:space="preserve">
_____
392</t>
  </si>
  <si>
    <t xml:space="preserve">
_____
810</t>
  </si>
  <si>
    <t>Раздел 3. Раздел 3 . В лотках</t>
  </si>
  <si>
    <t>ТЕРр66-16-1
Демонтаж трубопроводов в непроходных каналах краном диаметром труб: до 50 мм
100 м трубопровода</t>
  </si>
  <si>
    <t>241,47
_____
7,61</t>
  </si>
  <si>
    <t>246,51
_____
27,27</t>
  </si>
  <si>
    <t>348
_____
11</t>
  </si>
  <si>
    <t>355
_____
39</t>
  </si>
  <si>
    <t>4374
_____
76</t>
  </si>
  <si>
    <t>2115
_____
494</t>
  </si>
  <si>
    <t>Накладные расходы от ФОТ(4868 руб.)</t>
  </si>
  <si>
    <t>108%</t>
  </si>
  <si>
    <t>Сметная прибыль от ФОТ(4868 руб.)</t>
  </si>
  <si>
    <t>68%</t>
  </si>
  <si>
    <t>ТССЦ-403-8412
Плита перекрытия П5-8 /бетон В15 (М200), объем 0,16 м3, расход ар-ры 11 кг/ (серия 3.006.1-2.87 вып.2)
шт.</t>
  </si>
  <si>
    <t xml:space="preserve">
_____
324,86</t>
  </si>
  <si>
    <t xml:space="preserve">
_____
1299</t>
  </si>
  <si>
    <t xml:space="preserve">
_____
8600</t>
  </si>
  <si>
    <t>Итого прямые затраты по смете</t>
  </si>
  <si>
    <t>1959
_____
11860</t>
  </si>
  <si>
    <t>2964
_____
330</t>
  </si>
  <si>
    <t>24626
_____
53662</t>
  </si>
  <si>
    <t>16950
_____
4156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</si>
  <si>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</si>
  <si>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</si>
  <si>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</si>
  <si>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</si>
  <si>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</si>
  <si>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</si>
  <si>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</si>
  <si>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</si>
  <si>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</si>
  <si>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</si>
  <si>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</si>
  <si>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</si>
  <si>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Наружные инженерные сети: другие работы (ремонтно-строительные)</t>
  </si>
  <si>
    <t xml:space="preserve">    Итого</t>
  </si>
  <si>
    <t xml:space="preserve">    Тендерный коэффициент 146 380 * (160950/172728)</t>
  </si>
  <si>
    <t xml:space="preserve">    НДС 18%</t>
  </si>
  <si>
    <t xml:space="preserve">    ВСЕГО по смете</t>
  </si>
  <si>
    <t>Ресурсы подрядчика</t>
  </si>
  <si>
    <t xml:space="preserve">          Трудозатраты</t>
  </si>
  <si>
    <t>1-2-0</t>
  </si>
  <si>
    <t>Рабочий строитель (ср 2)</t>
  </si>
  <si>
    <t xml:space="preserve">чел.-ч
</t>
  </si>
  <si>
    <t xml:space="preserve">9,86
</t>
  </si>
  <si>
    <t xml:space="preserve">123,98
</t>
  </si>
  <si>
    <t>1-3-0</t>
  </si>
  <si>
    <t>Рабочий строитель (ср 3)</t>
  </si>
  <si>
    <t xml:space="preserve">10,78
</t>
  </si>
  <si>
    <t xml:space="preserve">135,6
</t>
  </si>
  <si>
    <t>1-3-1</t>
  </si>
  <si>
    <t>Рабочий строитель (ср 3,1)</t>
  </si>
  <si>
    <t xml:space="preserve">10,92
</t>
  </si>
  <si>
    <t xml:space="preserve">137,28
</t>
  </si>
  <si>
    <t>1-3-3</t>
  </si>
  <si>
    <t>Рабочий строитель (ср 3,3)</t>
  </si>
  <si>
    <t xml:space="preserve">11,2
</t>
  </si>
  <si>
    <t xml:space="preserve">140,8
</t>
  </si>
  <si>
    <t>1-3-9</t>
  </si>
  <si>
    <t>Рабочий строитель (ср 3,9)</t>
  </si>
  <si>
    <t xml:space="preserve">12,03
</t>
  </si>
  <si>
    <t xml:space="preserve">151,2
</t>
  </si>
  <si>
    <t>1-4-1</t>
  </si>
  <si>
    <t>Рабочий строитель (ср 4,1)</t>
  </si>
  <si>
    <t xml:space="preserve">12,34
</t>
  </si>
  <si>
    <t xml:space="preserve">155,17
</t>
  </si>
  <si>
    <t>1-4-2</t>
  </si>
  <si>
    <t>Рабочий строитель (ср 4,2)</t>
  </si>
  <si>
    <t xml:space="preserve">12,54
</t>
  </si>
  <si>
    <t xml:space="preserve">157,62
</t>
  </si>
  <si>
    <t>1-4-5</t>
  </si>
  <si>
    <t>Рабочий строитель (ср 4,5)</t>
  </si>
  <si>
    <t xml:space="preserve">13,09
</t>
  </si>
  <si>
    <t xml:space="preserve">164,5
</t>
  </si>
  <si>
    <t>1-4-7</t>
  </si>
  <si>
    <t>Рабочий строитель (ср 4,7)</t>
  </si>
  <si>
    <t xml:space="preserve">13,46
</t>
  </si>
  <si>
    <t xml:space="preserve">169,23
</t>
  </si>
  <si>
    <t>1-5-0</t>
  </si>
  <si>
    <t>Рабочий строитель (ср 5)</t>
  </si>
  <si>
    <t xml:space="preserve">14,02
</t>
  </si>
  <si>
    <t xml:space="preserve">176,27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</si>
  <si>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</si>
  <si>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</si>
  <si>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</si>
  <si>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</si>
  <si>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</si>
  <si>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Краны на автомобильном ходу при работе на других видах строительства 10 т</t>
  </si>
  <si>
    <t xml:space="preserve">маш.час
</t>
  </si>
  <si>
    <t xml:space="preserve">134,07
</t>
  </si>
  <si>
    <t xml:space="preserve">801
</t>
  </si>
  <si>
    <t>МТРиЭ ЧО, Пост. № 56/1</t>
  </si>
  <si>
    <t>Электростанции передвижные 4 кВт</t>
  </si>
  <si>
    <t xml:space="preserve">31,16
</t>
  </si>
  <si>
    <t xml:space="preserve">230
</t>
  </si>
  <si>
    <t>Агрегаты сварочные передвижные с номинальным сварочным током 250-400 А с дизельным двигателем</t>
  </si>
  <si>
    <t xml:space="preserve">34,63
</t>
  </si>
  <si>
    <t xml:space="preserve">106
</t>
  </si>
  <si>
    <t>Аппарат для газовой сварки и резки</t>
  </si>
  <si>
    <t xml:space="preserve">1,29
</t>
  </si>
  <si>
    <t xml:space="preserve">5
</t>
  </si>
  <si>
    <t>Электрические печи для сушки сварочных материалов с регулированием температуры в пределах от 80 °С до 500 °С при работе от передвижных электростанций</t>
  </si>
  <si>
    <t xml:space="preserve">3,24
</t>
  </si>
  <si>
    <t xml:space="preserve">8
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</si>
  <si>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</si>
  <si>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 xml:space="preserve">9,04
</t>
  </si>
  <si>
    <t xml:space="preserve">36
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</si>
  <si>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</si>
  <si>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</si>
  <si>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413
</t>
  </si>
  <si>
    <t>Экскаваторы одноковшовые дизельные на гусеничном ходу при работе на других видах строительства 0,5 м3</t>
  </si>
  <si>
    <t xml:space="preserve">123,11
</t>
  </si>
  <si>
    <t xml:space="preserve">723
</t>
  </si>
  <si>
    <t>Бульдозеры при работе на сооружении магистральных трубопроводов 96 кВт (130 л.с.)</t>
  </si>
  <si>
    <t xml:space="preserve">121,91
</t>
  </si>
  <si>
    <t xml:space="preserve">862
</t>
  </si>
  <si>
    <t>Бульдозеры при работе на других видах строительства 59 кВт (80 л.с.)</t>
  </si>
  <si>
    <t xml:space="preserve">71,41
</t>
  </si>
  <si>
    <t xml:space="preserve">616
</t>
  </si>
  <si>
    <t>Котлы битумные передвижные 400 л</t>
  </si>
  <si>
    <t xml:space="preserve">32,24
</t>
  </si>
  <si>
    <t xml:space="preserve">109
</t>
  </si>
  <si>
    <t>Агрегаты наполнительно-опрессовочные до 70 м3/ч</t>
  </si>
  <si>
    <t xml:space="preserve">129,68
</t>
  </si>
  <si>
    <t xml:space="preserve">773
</t>
  </si>
  <si>
    <t>Агрегаты сварочные двухпостовые для ручной сварки на тракторе 79 кВт (108 л.с.)</t>
  </si>
  <si>
    <t xml:space="preserve">112,26
</t>
  </si>
  <si>
    <t xml:space="preserve">683
</t>
  </si>
  <si>
    <t>Трубоукладчики для труб диаметром до 400 мм грузоподъемностью 6,3 т</t>
  </si>
  <si>
    <t xml:space="preserve">129,46
</t>
  </si>
  <si>
    <t xml:space="preserve">731
</t>
  </si>
  <si>
    <t>Установки для подогрева стыков</t>
  </si>
  <si>
    <t xml:space="preserve">36,97
</t>
  </si>
  <si>
    <t xml:space="preserve">230,01
</t>
  </si>
  <si>
    <t>ЧелСЦена, ноябрь 2017 г., ч.2</t>
  </si>
  <si>
    <t>Машины шлифовальные электрические</t>
  </si>
  <si>
    <t xml:space="preserve">1,86
</t>
  </si>
  <si>
    <t xml:space="preserve">10
</t>
  </si>
  <si>
    <t>Установки для изготовления бандажей, диафрагм, пряжек</t>
  </si>
  <si>
    <t xml:space="preserve">1,99
</t>
  </si>
  <si>
    <t xml:space="preserve">13
</t>
  </si>
  <si>
    <t>Агрегаты окрасочные высокого давления для окраски поверхностей конструкций мощностью 1 кВт</t>
  </si>
  <si>
    <t xml:space="preserve">7,12
</t>
  </si>
  <si>
    <t xml:space="preserve">27
</t>
  </si>
  <si>
    <t>Автомобили бортовые, грузоподъемность до 5 т</t>
  </si>
  <si>
    <t xml:space="preserve">103,2
</t>
  </si>
  <si>
    <t>Итого по строительным машинам</t>
  </si>
  <si>
    <t xml:space="preserve">          Материалы</t>
  </si>
  <si>
    <t>101-0072</t>
  </si>
  <si>
    <t>Битумы нефтяные строительные изоляционные БНИ-IV-3, БНИ-IV, БНИ-V</t>
  </si>
  <si>
    <t xml:space="preserve">т
</t>
  </si>
  <si>
    <t xml:space="preserve">3390
</t>
  </si>
  <si>
    <t xml:space="preserve">19433,91
</t>
  </si>
  <si>
    <t>Среднее (13.02.030,13.02.032)</t>
  </si>
  <si>
    <t>101-0324</t>
  </si>
  <si>
    <t>Кислород технический газообразный</t>
  </si>
  <si>
    <t xml:space="preserve">м3
</t>
  </si>
  <si>
    <t xml:space="preserve">6,2
</t>
  </si>
  <si>
    <t xml:space="preserve">49,32
</t>
  </si>
  <si>
    <t>26.03.080</t>
  </si>
  <si>
    <t>101-0540</t>
  </si>
  <si>
    <t>Лента стальная упаковочная, мягкая, нормальной точности 0,7х20-50 мм</t>
  </si>
  <si>
    <t xml:space="preserve">6640
</t>
  </si>
  <si>
    <t xml:space="preserve">38565,88
</t>
  </si>
  <si>
    <t>МТРиЭ ЧО, Пост.от 10.11.2017 г. №56/1, п.113</t>
  </si>
  <si>
    <t>101-0612</t>
  </si>
  <si>
    <t>Мастика клеящая морозостойкая битумно-масляная МБ-50</t>
  </si>
  <si>
    <t xml:space="preserve">8550
</t>
  </si>
  <si>
    <t xml:space="preserve">38432,06
</t>
  </si>
  <si>
    <t>Среднее (11.02.0645,11.02.079)</t>
  </si>
  <si>
    <t>101-0811</t>
  </si>
  <si>
    <t>Проволока стальная низкоуглеродистая разного назначения оцинкованная диаметром 1,1 мм</t>
  </si>
  <si>
    <t xml:space="preserve">17400
</t>
  </si>
  <si>
    <t xml:space="preserve">60025,65
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</si>
  <si>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</si>
  <si>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</si>
  <si>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 1,6 мм</t>
  </si>
  <si>
    <t xml:space="preserve">16240
</t>
  </si>
  <si>
    <t xml:space="preserve">58189,89
</t>
  </si>
  <si>
    <t>08.05.0192</t>
  </si>
  <si>
    <t>101-1513</t>
  </si>
  <si>
    <t>Электроды диаметром 4 мм Э42</t>
  </si>
  <si>
    <t xml:space="preserve">11520
</t>
  </si>
  <si>
    <t xml:space="preserve">92336,03
</t>
  </si>
  <si>
    <t>08.07.006</t>
  </si>
  <si>
    <t>101-1602</t>
  </si>
  <si>
    <t>Ацетилен газообразный технический</t>
  </si>
  <si>
    <t xml:space="preserve">101
</t>
  </si>
  <si>
    <t xml:space="preserve">561,57
</t>
  </si>
  <si>
    <t>МТРиЭ ЧО, Пост.от 10.11.2017 г. №56/1, п.381</t>
  </si>
  <si>
    <t>101-1703</t>
  </si>
  <si>
    <t>Прокладки резиновые (пластина техническая прессованная)</t>
  </si>
  <si>
    <t xml:space="preserve">кг
</t>
  </si>
  <si>
    <t xml:space="preserve">22,8
</t>
  </si>
  <si>
    <t xml:space="preserve">134,91
</t>
  </si>
  <si>
    <t>Среднее (11.06.409,11.06.413,11.06.412,11.06.410,11.06.420)</t>
  </si>
  <si>
    <t>101-1876</t>
  </si>
  <si>
    <t>Сталь листовая оцинкованная толщиной листа 0,8 мм</t>
  </si>
  <si>
    <t xml:space="preserve">11200
</t>
  </si>
  <si>
    <t xml:space="preserve">45019,42
</t>
  </si>
  <si>
    <t>МТРиЭ ЧО, Пост.от 10.11.2017 г. №56/1, п.149</t>
  </si>
  <si>
    <t>101-2278</t>
  </si>
  <si>
    <t>Пропан-бутан, смесь техническая</t>
  </si>
  <si>
    <t xml:space="preserve">9,8
</t>
  </si>
  <si>
    <t xml:space="preserve">44,5
</t>
  </si>
  <si>
    <t>26.03.130</t>
  </si>
  <si>
    <t>101-2576</t>
  </si>
  <si>
    <t>Болты с гайками и шайбами для санитарно-технических работ диаметром 16 мм</t>
  </si>
  <si>
    <t xml:space="preserve">20910
</t>
  </si>
  <si>
    <t xml:space="preserve">72126,48
</t>
  </si>
  <si>
    <t>08.05.170</t>
  </si>
  <si>
    <t>102-0025</t>
  </si>
  <si>
    <t>Бруски обрезные хвойных пород длиной 4-6,5 м, шириной 75-150 мм, толщиной 40-75 мм, III сорта</t>
  </si>
  <si>
    <t xml:space="preserve">996
</t>
  </si>
  <si>
    <t xml:space="preserve">7365
</t>
  </si>
  <si>
    <t>МТРиЭ ЧО, Пост.от 10.11.2017 г. №56/1, п.176</t>
  </si>
  <si>
    <t>103-0139</t>
  </si>
  <si>
    <t>Трубы стальные электросварные прямошовные со снятой фаской из стали марок БСт2кп-БСт4кп и БСт2пс-БСт4пс наружный диаметр 57 мм, толщина стенки 3,5 мм</t>
  </si>
  <si>
    <t xml:space="preserve">м
</t>
  </si>
  <si>
    <t xml:space="preserve">30,2
</t>
  </si>
  <si>
    <t xml:space="preserve">177,43
</t>
  </si>
  <si>
    <t>МТРиЭ ЧО, Пост.от 10.11.2017 г. №56/1, п.188*4.62/1000</t>
  </si>
  <si>
    <t>113-0021</t>
  </si>
  <si>
    <t>Грунтовка ГФ-021 красно-коричневая</t>
  </si>
  <si>
    <t xml:space="preserve">18440
</t>
  </si>
  <si>
    <t xml:space="preserve">71186,14
</t>
  </si>
  <si>
    <t>МТРиЭ ЧО, Пост.от 10.11.2017 г. №56/1, п.219</t>
  </si>
  <si>
    <t>113-0077</t>
  </si>
  <si>
    <t>Ксилол нефтяной марки А</t>
  </si>
  <si>
    <t xml:space="preserve">14540
</t>
  </si>
  <si>
    <t xml:space="preserve">69668,63
</t>
  </si>
  <si>
    <t>Среднее (14.01.435, 14.01.435.1/0.865*1000)</t>
  </si>
  <si>
    <t>113-0079</t>
  </si>
  <si>
    <t>Лак БТ-577</t>
  </si>
  <si>
    <t xml:space="preserve">13990
</t>
  </si>
  <si>
    <t xml:space="preserve">54254,58
</t>
  </si>
  <si>
    <t>14.01.256</t>
  </si>
  <si>
    <t>201-0888</t>
  </si>
  <si>
    <t>Опоры скользящие и катковые, крепежные детали, хомуты</t>
  </si>
  <si>
    <t xml:space="preserve">12870
</t>
  </si>
  <si>
    <t xml:space="preserve">83105,28
</t>
  </si>
  <si>
    <t>Среднее (08.01.420, 20.07.020)</t>
  </si>
  <si>
    <t>201-0889</t>
  </si>
  <si>
    <t>Опоры неподвижные из горячекатаных профилей для трубопроводов</t>
  </si>
  <si>
    <t xml:space="preserve">11660
</t>
  </si>
  <si>
    <t xml:space="preserve">56476,67
</t>
  </si>
  <si>
    <t>МТРиЭ ЧО, Пост.от 10.11.2017 г. №56/1, п.236</t>
  </si>
  <si>
    <t>411-0001</t>
  </si>
  <si>
    <t>Вода</t>
  </si>
  <si>
    <t xml:space="preserve">3,11
</t>
  </si>
  <si>
    <t xml:space="preserve">26,36
</t>
  </si>
  <si>
    <t>Среднее (26.01.015, 26.01.017)</t>
  </si>
  <si>
    <t>506-0878</t>
  </si>
  <si>
    <t>Листы алюминиевые марки АД1Н, толщиной 1 мм</t>
  </si>
  <si>
    <t xml:space="preserve">60,4
</t>
  </si>
  <si>
    <t xml:space="preserve">172,73
</t>
  </si>
  <si>
    <t>08.09.205.1</t>
  </si>
  <si>
    <t>507-0983</t>
  </si>
  <si>
    <t>Фланцы стальные плоские приварные из стали ВСт3сп2, ВСт3сп3, давлением 1,0 МПа (10 кгс/см2), диаметром 50 мм</t>
  </si>
  <si>
    <t xml:space="preserve">шт.
</t>
  </si>
  <si>
    <t xml:space="preserve">43,8
</t>
  </si>
  <si>
    <t xml:space="preserve">191,28
</t>
  </si>
  <si>
    <t>20.06.345</t>
  </si>
  <si>
    <t>ТССЦ-103-0066</t>
  </si>
  <si>
    <t>Трубы стальные сварные водогазопроводные с резьбой оцинкованные усиленные, диаметр условного прохода 50 мм, толщина стенки 4,5 мм</t>
  </si>
  <si>
    <t xml:space="preserve">92,7
</t>
  </si>
  <si>
    <t xml:space="preserve">330,62
</t>
  </si>
  <si>
    <t>МТРиЭ ЧО, Пост.от 10.11.2017 г. №56/1, п.187*6.34/1000</t>
  </si>
  <si>
    <t>ТССЦ-103-0138</t>
  </si>
  <si>
    <t>Трубы стальные электросварные прямошовные со снятой фаской из стали марок БСт2кп-БСт4кп и БСт2пс-БСт4пс наружный диаметр 57 мм, толщина стенки 3 мм</t>
  </si>
  <si>
    <t xml:space="preserve">26,1
</t>
  </si>
  <si>
    <t xml:space="preserve">153,62
</t>
  </si>
  <si>
    <t>МТРиЭ ЧО, Пост.от 10.11.2017 г. №56/1, п.188*4/1000</t>
  </si>
  <si>
    <t>ТССЦ-104-0011</t>
  </si>
  <si>
    <t>Маты прошивные из минеральной ваты без обкладок М-125 (ГОСТ 21880-86), толщина 80 мм</t>
  </si>
  <si>
    <t xml:space="preserve">333
</t>
  </si>
  <si>
    <t xml:space="preserve">1784,21
</t>
  </si>
  <si>
    <t>МТРиЭ ЧО, Пост.от 10.11.2017 г. №56/1, п.203</t>
  </si>
  <si>
    <t>ТССЦ-104-0111</t>
  </si>
  <si>
    <t>Плиты или маты теплоизоляционные</t>
  </si>
  <si>
    <t xml:space="preserve">538,46
</t>
  </si>
  <si>
    <t xml:space="preserve">1802,92
</t>
  </si>
  <si>
    <t>Среднее (10.01.053,10.01.0181)</t>
  </si>
  <si>
    <t>ТССЦ-104-8104</t>
  </si>
  <si>
    <t>Стеклопластик рулонный марки РСТ 415 шириной 1м</t>
  </si>
  <si>
    <t xml:space="preserve">м2
</t>
  </si>
  <si>
    <t xml:space="preserve">19,8
</t>
  </si>
  <si>
    <t xml:space="preserve">40,94
</t>
  </si>
  <si>
    <t>МТРиЭ ЧО, Пост.от 10.11.2017 г. №56/1, п.211</t>
  </si>
  <si>
    <t>ТССЦ-302-1175</t>
  </si>
  <si>
    <t>Задвижки параллельные фланцевые с выдвижным шпинделем для воды и пара давлением 1 Мпа (10 кгс/см2) 30ч6бр диаметром 50 мм</t>
  </si>
  <si>
    <t xml:space="preserve">226
</t>
  </si>
  <si>
    <t xml:space="preserve">1185,58
</t>
  </si>
  <si>
    <t>20.01.160</t>
  </si>
  <si>
    <t>ТССЦ-403-8412</t>
  </si>
  <si>
    <t>Плита перекрытия П5-8 /бетон В15 (М200), объем 0,16 м3, расход ар-ры 11 кг/ (серия 3.006.1-2.87 вып.2)</t>
  </si>
  <si>
    <t xml:space="preserve">324,86
</t>
  </si>
  <si>
    <t xml:space="preserve">2150,06
</t>
  </si>
  <si>
    <t>403-8412</t>
  </si>
  <si>
    <t>Итого по строительным материалам</t>
  </si>
  <si>
    <t xml:space="preserve"> </t>
  </si>
  <si>
    <t xml:space="preserve"> ТС и ВС по ул. Комсомольской  от ТК 18 до жилого дома № 28</t>
  </si>
  <si>
    <t>4 кв. 2017 г.</t>
  </si>
  <si>
    <t>Основание: Дефектная ведомость.</t>
  </si>
  <si>
    <t>Возвратных сумм от демонтажа: Д50 Труба 144*4.62=665=0.665т*12000=7980 рублей</t>
  </si>
  <si>
    <t>ВасильевО.О.</t>
  </si>
  <si>
    <t>Васильев О.О.</t>
  </si>
  <si>
    <t>: ТС и ВС по ул. Комсомольской  от ТК 18 до жилого дома № 28</t>
  </si>
  <si>
    <t xml:space="preserve">   с. Аргаяш Аргаяшского района Челябинской области</t>
  </si>
  <si>
    <t>Утверждаю: ________________А.З.Ишкильдин</t>
  </si>
  <si>
    <t>Глава Аргаяшского сельского поселения</t>
  </si>
  <si>
    <t>а:  с. Аргаяш Аргаяшского района Челябинской области</t>
  </si>
  <si>
    <t xml:space="preserve">       Глава Аргаяшского сельского поселения</t>
  </si>
  <si>
    <t>Капитальный ремонт теплоснабжения и водоснабжения (подземно в лотках) по улице Комсомольская (от ТК 18 до жилого дома № 28) с. Аргаяш Аргаяшского района</t>
  </si>
  <si>
    <t>Утверждаю: ____________________А.З. Ишкильдин</t>
  </si>
  <si>
    <t>Капитальный ремонт теплоснабжения и водоснабжения (подземно в лотках) по ул. Комсомольская (от ТК 18 до жилого дома №28) в  с. Аргаяш Аргаяшского района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</si>
</sst>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4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6" applyNumberFormat="1" applyFont="1" applyAlignment="1">
      <alignment horizontal="right" vertical="top" wrapText="1"/>
    </xf>
    <xf numFmtId="2" fontId="7" fillId="0" borderId="0" xfId="0" applyNumberFormat="1" applyFont="1"/>
    <xf numFmtId="2" fontId="7" fillId="0" borderId="0" xfId="6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17" xfId="13" applyFont="1" applyBorder="1">
      <alignment horizontal="center" wrapText="1"/>
    </xf>
    <xf numFmtId="0" fontId="7" fillId="0" borderId="1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 wrapText="1"/>
    </xf>
    <xf numFmtId="2" fontId="12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 wrapText="1"/>
    </xf>
    <xf numFmtId="0" fontId="9" fillId="0" borderId="1" xfId="6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2" fillId="0" borderId="1" xfId="6" applyFont="1" applyBorder="1" applyAlignment="1">
      <alignment horizontal="left" vertical="top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46"/>
  <sheetViews>
    <sheetView showGridLines="0" workbookViewId="0">
      <selection activeCell="F16" sqref="F16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>
      <c r="A2" s="2"/>
      <c r="H2" s="3"/>
      <c r="I2" s="105" t="s">
        <v>510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>
      <c r="A3" s="57"/>
      <c r="H3" s="57"/>
    </row>
    <row r="4" spans="1:21">
      <c r="A4" s="57"/>
      <c r="B4" s="4"/>
      <c r="C4" s="4"/>
      <c r="D4" s="4"/>
      <c r="E4" s="4"/>
      <c r="F4" s="4"/>
      <c r="G4" s="4"/>
      <c r="H4" s="57"/>
      <c r="I4" s="105" t="s">
        <v>511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>
      <c r="B5" s="4"/>
      <c r="C5" s="4"/>
      <c r="D5" s="4"/>
      <c r="E5" s="4"/>
      <c r="F5" s="4"/>
      <c r="G5" s="4"/>
      <c r="H5" s="58"/>
    </row>
    <row r="6" spans="1:21">
      <c r="A6" s="4"/>
      <c r="B6" s="4"/>
      <c r="C6" s="4"/>
      <c r="D6" s="4"/>
      <c r="E6" s="4"/>
      <c r="F6" s="4"/>
      <c r="G6" s="4"/>
      <c r="H6" s="4"/>
    </row>
    <row r="7" spans="1:21" s="7" customFormat="1" ht="12">
      <c r="A7" s="5"/>
      <c r="B7" s="6"/>
      <c r="C7" s="6"/>
      <c r="D7" s="6"/>
    </row>
    <row r="8" spans="1:21" s="7" customFormat="1" ht="12">
      <c r="A8" s="8" t="s">
        <v>1</v>
      </c>
      <c r="B8" s="6" t="s">
        <v>509</v>
      </c>
      <c r="C8" s="6"/>
      <c r="D8" s="6"/>
    </row>
    <row r="9" spans="1:21" s="7" customFormat="1" ht="12">
      <c r="A9" s="5"/>
      <c r="B9" s="6"/>
      <c r="C9" s="6"/>
      <c r="D9" s="6"/>
    </row>
    <row r="10" spans="1:21" s="7" customFormat="1" ht="12">
      <c r="A10" s="8" t="s">
        <v>3</v>
      </c>
      <c r="B10" s="6" t="s">
        <v>502</v>
      </c>
      <c r="C10" s="6"/>
      <c r="D10" s="6"/>
    </row>
    <row r="11" spans="1:21" s="7" customFormat="1" ht="15">
      <c r="A11" s="107" t="s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s="7" customFormat="1" ht="12">
      <c r="A12" s="108" t="s">
        <v>35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7" customFormat="1" ht="12">
      <c r="A13" s="108" t="s">
        <v>514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7" customFormat="1" ht="12">
      <c r="A14" s="109" t="s">
        <v>504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1:21" s="7" customFormat="1" ht="12"/>
    <row r="16" spans="1:21" s="7" customFormat="1" ht="12">
      <c r="G16" s="110" t="s">
        <v>20</v>
      </c>
      <c r="H16" s="111"/>
      <c r="I16" s="112"/>
      <c r="J16" s="110" t="s">
        <v>21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6" s="7" customFormat="1">
      <c r="D17" s="5" t="s">
        <v>5</v>
      </c>
      <c r="G17" s="120">
        <f>20470/1000</f>
        <v>20.47</v>
      </c>
      <c r="H17" s="121"/>
      <c r="I17" s="11" t="s">
        <v>6</v>
      </c>
      <c r="J17" s="122">
        <f>172728/1000</f>
        <v>172.72800000000001</v>
      </c>
      <c r="K17" s="123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6</v>
      </c>
    </row>
    <row r="18" spans="1:26" s="7" customFormat="1">
      <c r="D18" s="13" t="s">
        <v>36</v>
      </c>
      <c r="F18" s="14"/>
      <c r="G18" s="120">
        <f>0/1000</f>
        <v>0</v>
      </c>
      <c r="H18" s="121"/>
      <c r="I18" s="11" t="s">
        <v>6</v>
      </c>
      <c r="J18" s="122">
        <f>0/1000</f>
        <v>0</v>
      </c>
      <c r="K18" s="123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6</v>
      </c>
    </row>
    <row r="19" spans="1:26" s="7" customFormat="1">
      <c r="D19" s="13" t="s">
        <v>37</v>
      </c>
      <c r="F19" s="14"/>
      <c r="G19" s="120">
        <f>0/1000</f>
        <v>0</v>
      </c>
      <c r="H19" s="121"/>
      <c r="I19" s="11" t="s">
        <v>6</v>
      </c>
      <c r="J19" s="122">
        <f>0/1000</f>
        <v>0</v>
      </c>
      <c r="K19" s="123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6</v>
      </c>
    </row>
    <row r="20" spans="1:26" s="7" customFormat="1">
      <c r="D20" s="5" t="s">
        <v>7</v>
      </c>
      <c r="G20" s="120">
        <f>(V20+V21)/1000</f>
        <v>0.18803999999999998</v>
      </c>
      <c r="H20" s="121"/>
      <c r="I20" s="11" t="s">
        <v>8</v>
      </c>
      <c r="J20" s="122">
        <f>(W20+W21)/1000</f>
        <v>0.18803999999999998</v>
      </c>
      <c r="K20" s="123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8</v>
      </c>
      <c r="V20" s="15">
        <v>166.64</v>
      </c>
      <c r="W20" s="16">
        <v>166.64</v>
      </c>
      <c r="X20" s="51">
        <v>2289</v>
      </c>
      <c r="Y20" s="51">
        <v>2530</v>
      </c>
      <c r="Z20" s="51">
        <v>1528</v>
      </c>
    </row>
    <row r="21" spans="1:26" s="7" customFormat="1">
      <c r="D21" s="5" t="s">
        <v>9</v>
      </c>
      <c r="G21" s="120">
        <f>2289/1000</f>
        <v>2.2890000000000001</v>
      </c>
      <c r="H21" s="121"/>
      <c r="I21" s="11" t="s">
        <v>6</v>
      </c>
      <c r="J21" s="122">
        <f>28782/1000</f>
        <v>28.782</v>
      </c>
      <c r="K21" s="123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6</v>
      </c>
      <c r="V21" s="15">
        <v>21.4</v>
      </c>
      <c r="W21" s="16">
        <v>21.4</v>
      </c>
      <c r="X21" s="52">
        <v>28782</v>
      </c>
      <c r="Y21" s="52">
        <v>31832</v>
      </c>
      <c r="Z21" s="52">
        <v>19310</v>
      </c>
    </row>
    <row r="22" spans="1:26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6" s="7" customFormat="1" ht="1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6" s="7" customFormat="1" ht="12">
      <c r="A24" s="5" t="str">
        <f>"Составлена в базисных ценах на 01.2000 г. и текущих ценах на " &amp; IF(LEN(L24)&gt;3,MID(L24,4,LEN(L24)),L24)</f>
        <v xml:space="preserve">Составлена в базисных ценах на 01.2000 г. и текущих ценах на </v>
      </c>
      <c r="D24" s="7" t="s">
        <v>503</v>
      </c>
    </row>
    <row r="25" spans="1:26" s="7" customFormat="1" thickBot="1">
      <c r="A25" s="23"/>
    </row>
    <row r="26" spans="1:26" s="25" customFormat="1" ht="27" customHeight="1" thickBot="1">
      <c r="A26" s="113" t="s">
        <v>10</v>
      </c>
      <c r="B26" s="113" t="s">
        <v>11</v>
      </c>
      <c r="C26" s="113" t="s">
        <v>12</v>
      </c>
      <c r="D26" s="118" t="s">
        <v>13</v>
      </c>
      <c r="E26" s="118"/>
      <c r="F26" s="118"/>
      <c r="G26" s="118" t="s">
        <v>14</v>
      </c>
      <c r="H26" s="118"/>
      <c r="I26" s="118"/>
      <c r="J26" s="118" t="s">
        <v>15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6" s="25" customFormat="1" ht="22.5" customHeight="1" thickBot="1">
      <c r="A27" s="113"/>
      <c r="B27" s="113"/>
      <c r="C27" s="113"/>
      <c r="D27" s="119" t="s">
        <v>2</v>
      </c>
      <c r="E27" s="24" t="s">
        <v>16</v>
      </c>
      <c r="F27" s="24" t="s">
        <v>17</v>
      </c>
      <c r="G27" s="119" t="s">
        <v>2</v>
      </c>
      <c r="H27" s="24" t="s">
        <v>16</v>
      </c>
      <c r="I27" s="24" t="s">
        <v>17</v>
      </c>
      <c r="J27" s="119" t="s">
        <v>2</v>
      </c>
      <c r="K27" s="24" t="s">
        <v>16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17</v>
      </c>
    </row>
    <row r="28" spans="1:26" s="25" customFormat="1" ht="22.5" customHeight="1" thickBot="1">
      <c r="A28" s="113"/>
      <c r="B28" s="113"/>
      <c r="C28" s="113"/>
      <c r="D28" s="119"/>
      <c r="E28" s="24" t="s">
        <v>18</v>
      </c>
      <c r="F28" s="24" t="s">
        <v>19</v>
      </c>
      <c r="G28" s="119"/>
      <c r="H28" s="24" t="s">
        <v>18</v>
      </c>
      <c r="I28" s="24" t="s">
        <v>19</v>
      </c>
      <c r="J28" s="119"/>
      <c r="K28" s="24" t="s">
        <v>18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19</v>
      </c>
    </row>
    <row r="29" spans="1:26" s="6" customFormat="1">
      <c r="A29" s="60">
        <v>1</v>
      </c>
      <c r="B29" s="60">
        <v>2</v>
      </c>
      <c r="C29" s="60">
        <v>3</v>
      </c>
      <c r="D29" s="61">
        <v>4</v>
      </c>
      <c r="E29" s="60">
        <v>5</v>
      </c>
      <c r="F29" s="60">
        <v>6</v>
      </c>
      <c r="G29" s="61">
        <v>7</v>
      </c>
      <c r="H29" s="60">
        <v>8</v>
      </c>
      <c r="I29" s="60">
        <v>9</v>
      </c>
      <c r="J29" s="61">
        <v>10</v>
      </c>
      <c r="K29" s="60">
        <v>11</v>
      </c>
      <c r="L29" s="60"/>
      <c r="M29" s="60"/>
      <c r="N29" s="60"/>
      <c r="O29" s="60"/>
      <c r="P29" s="60"/>
      <c r="Q29" s="60"/>
      <c r="R29" s="60"/>
      <c r="S29" s="60"/>
      <c r="T29" s="60"/>
      <c r="U29" s="60">
        <v>12</v>
      </c>
    </row>
    <row r="30" spans="1:26" s="28" customFormat="1" ht="30" customHeight="1">
      <c r="A30" s="114" t="s">
        <v>43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6" s="28" customFormat="1" ht="17.850000000000001" customHeight="1">
      <c r="A31" s="116" t="s">
        <v>44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6" s="28" customFormat="1" ht="180">
      <c r="A32" s="62">
        <v>1</v>
      </c>
      <c r="B32" s="63" t="s">
        <v>45</v>
      </c>
      <c r="C32" s="64">
        <v>0.104</v>
      </c>
      <c r="D32" s="65">
        <v>5952.31</v>
      </c>
      <c r="E32" s="66">
        <v>195.37</v>
      </c>
      <c r="F32" s="65" t="s">
        <v>46</v>
      </c>
      <c r="G32" s="65">
        <v>619</v>
      </c>
      <c r="H32" s="65">
        <v>20</v>
      </c>
      <c r="I32" s="65" t="s">
        <v>47</v>
      </c>
      <c r="J32" s="65">
        <v>3772</v>
      </c>
      <c r="K32" s="66">
        <v>255</v>
      </c>
      <c r="L32" s="66"/>
      <c r="M32" s="66"/>
      <c r="N32" s="66"/>
      <c r="O32" s="66"/>
      <c r="P32" s="66"/>
      <c r="Q32" s="66"/>
      <c r="R32" s="66"/>
      <c r="S32" s="66"/>
      <c r="T32" s="66"/>
      <c r="U32" s="66" t="s">
        <v>48</v>
      </c>
    </row>
    <row r="33" spans="1:26" s="28" customFormat="1" ht="24">
      <c r="A33" s="67"/>
      <c r="B33" s="68" t="s">
        <v>49</v>
      </c>
      <c r="C33" s="69" t="s">
        <v>50</v>
      </c>
      <c r="D33" s="70"/>
      <c r="E33" s="71"/>
      <c r="F33" s="70"/>
      <c r="G33" s="70">
        <v>85</v>
      </c>
      <c r="H33" s="70"/>
      <c r="I33" s="70"/>
      <c r="J33" s="70">
        <v>1078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6" s="6" customFormat="1" ht="24">
      <c r="A34" s="67"/>
      <c r="B34" s="68" t="s">
        <v>51</v>
      </c>
      <c r="C34" s="69" t="s">
        <v>52</v>
      </c>
      <c r="D34" s="70"/>
      <c r="E34" s="71"/>
      <c r="F34" s="70"/>
      <c r="G34" s="70">
        <v>42</v>
      </c>
      <c r="H34" s="70"/>
      <c r="I34" s="70"/>
      <c r="J34" s="70">
        <v>539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28"/>
      <c r="W34" s="28"/>
      <c r="X34" s="28"/>
      <c r="Y34" s="28"/>
      <c r="Z34" s="28"/>
    </row>
    <row r="35" spans="1:26" s="6" customFormat="1" ht="12">
      <c r="A35" s="67"/>
      <c r="B35" s="68" t="s">
        <v>53</v>
      </c>
      <c r="C35" s="69" t="s">
        <v>54</v>
      </c>
      <c r="D35" s="70"/>
      <c r="E35" s="71"/>
      <c r="F35" s="70"/>
      <c r="G35" s="70">
        <v>746</v>
      </c>
      <c r="H35" s="70"/>
      <c r="I35" s="70"/>
      <c r="J35" s="70">
        <v>5389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28"/>
      <c r="W35" s="28"/>
      <c r="X35" s="28"/>
      <c r="Y35" s="28"/>
      <c r="Z35" s="28"/>
    </row>
    <row r="36" spans="1:26" s="6" customFormat="1" ht="156">
      <c r="A36" s="62">
        <v>2</v>
      </c>
      <c r="B36" s="63" t="s">
        <v>55</v>
      </c>
      <c r="C36" s="64">
        <v>3.1199999999999999E-2</v>
      </c>
      <c r="D36" s="65">
        <v>2812.07</v>
      </c>
      <c r="E36" s="66">
        <v>2812.07</v>
      </c>
      <c r="F36" s="65"/>
      <c r="G36" s="65">
        <v>88</v>
      </c>
      <c r="H36" s="65">
        <v>88</v>
      </c>
      <c r="I36" s="65"/>
      <c r="J36" s="65">
        <v>1103</v>
      </c>
      <c r="K36" s="66">
        <v>1103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28"/>
      <c r="W36" s="28"/>
      <c r="X36" s="28"/>
      <c r="Y36" s="28"/>
      <c r="Z36" s="28"/>
    </row>
    <row r="37" spans="1:26" s="6" customFormat="1" ht="24">
      <c r="A37" s="67"/>
      <c r="B37" s="68" t="s">
        <v>56</v>
      </c>
      <c r="C37" s="69" t="s">
        <v>57</v>
      </c>
      <c r="D37" s="70"/>
      <c r="E37" s="71"/>
      <c r="F37" s="70"/>
      <c r="G37" s="70">
        <v>63</v>
      </c>
      <c r="H37" s="70"/>
      <c r="I37" s="70"/>
      <c r="J37" s="70">
        <v>794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28"/>
      <c r="W37" s="28"/>
      <c r="X37" s="28"/>
      <c r="Y37" s="28"/>
      <c r="Z37" s="28"/>
    </row>
    <row r="38" spans="1:26" s="30" customFormat="1" ht="24">
      <c r="A38" s="67"/>
      <c r="B38" s="68" t="s">
        <v>58</v>
      </c>
      <c r="C38" s="69" t="s">
        <v>59</v>
      </c>
      <c r="D38" s="70"/>
      <c r="E38" s="71"/>
      <c r="F38" s="70"/>
      <c r="G38" s="70">
        <v>34</v>
      </c>
      <c r="H38" s="70"/>
      <c r="I38" s="70"/>
      <c r="J38" s="70">
        <v>419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28"/>
      <c r="W38" s="28"/>
      <c r="X38" s="28"/>
      <c r="Y38" s="28"/>
      <c r="Z38" s="28"/>
    </row>
    <row r="39" spans="1:26">
      <c r="A39" s="67"/>
      <c r="B39" s="68" t="s">
        <v>53</v>
      </c>
      <c r="C39" s="69" t="s">
        <v>54</v>
      </c>
      <c r="D39" s="70"/>
      <c r="E39" s="71"/>
      <c r="F39" s="70"/>
      <c r="G39" s="70">
        <v>185</v>
      </c>
      <c r="H39" s="70"/>
      <c r="I39" s="70"/>
      <c r="J39" s="70">
        <v>2316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28"/>
      <c r="W39" s="28"/>
      <c r="X39" s="28"/>
      <c r="Y39" s="28"/>
      <c r="Z39" s="28"/>
    </row>
    <row r="40" spans="1:26" ht="168">
      <c r="A40" s="62">
        <v>3</v>
      </c>
      <c r="B40" s="63" t="s">
        <v>60</v>
      </c>
      <c r="C40" s="64">
        <v>0.10088</v>
      </c>
      <c r="D40" s="65">
        <v>791.76</v>
      </c>
      <c r="E40" s="66"/>
      <c r="F40" s="65" t="s">
        <v>61</v>
      </c>
      <c r="G40" s="65">
        <v>80</v>
      </c>
      <c r="H40" s="65"/>
      <c r="I40" s="65" t="s">
        <v>62</v>
      </c>
      <c r="J40" s="65">
        <v>689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 t="s">
        <v>63</v>
      </c>
      <c r="V40" s="28"/>
      <c r="W40" s="28"/>
      <c r="X40" s="28"/>
      <c r="Y40" s="28"/>
      <c r="Z40" s="28"/>
    </row>
    <row r="41" spans="1:26" ht="24">
      <c r="A41" s="67"/>
      <c r="B41" s="68" t="s">
        <v>64</v>
      </c>
      <c r="C41" s="69" t="s">
        <v>50</v>
      </c>
      <c r="D41" s="70"/>
      <c r="E41" s="71"/>
      <c r="F41" s="70"/>
      <c r="G41" s="70">
        <v>14</v>
      </c>
      <c r="H41" s="70"/>
      <c r="I41" s="70"/>
      <c r="J41" s="70">
        <v>169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28"/>
      <c r="W41" s="28"/>
      <c r="X41" s="28"/>
      <c r="Y41" s="28"/>
      <c r="Z41" s="28"/>
    </row>
    <row r="42" spans="1:26" ht="24">
      <c r="A42" s="67"/>
      <c r="B42" s="68" t="s">
        <v>65</v>
      </c>
      <c r="C42" s="69" t="s">
        <v>52</v>
      </c>
      <c r="D42" s="70"/>
      <c r="E42" s="71"/>
      <c r="F42" s="70"/>
      <c r="G42" s="70">
        <v>7</v>
      </c>
      <c r="H42" s="70"/>
      <c r="I42" s="70"/>
      <c r="J42" s="70">
        <v>85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28"/>
      <c r="W42" s="28"/>
      <c r="X42" s="28"/>
      <c r="Y42" s="28"/>
      <c r="Z42" s="28"/>
    </row>
    <row r="43" spans="1:26">
      <c r="A43" s="67"/>
      <c r="B43" s="68" t="s">
        <v>53</v>
      </c>
      <c r="C43" s="69" t="s">
        <v>54</v>
      </c>
      <c r="D43" s="70"/>
      <c r="E43" s="71"/>
      <c r="F43" s="70"/>
      <c r="G43" s="70">
        <v>101</v>
      </c>
      <c r="H43" s="70"/>
      <c r="I43" s="70"/>
      <c r="J43" s="70">
        <v>943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28"/>
      <c r="W43" s="28"/>
      <c r="X43" s="28"/>
      <c r="Y43" s="28"/>
      <c r="Z43" s="28"/>
    </row>
    <row r="44" spans="1:26" ht="168">
      <c r="A44" s="62">
        <v>4</v>
      </c>
      <c r="B44" s="63" t="s">
        <v>66</v>
      </c>
      <c r="C44" s="64">
        <v>0.08</v>
      </c>
      <c r="D44" s="65">
        <v>24020.43</v>
      </c>
      <c r="E44" s="66" t="s">
        <v>67</v>
      </c>
      <c r="F44" s="65" t="s">
        <v>68</v>
      </c>
      <c r="G44" s="65">
        <v>1922</v>
      </c>
      <c r="H44" s="65" t="s">
        <v>69</v>
      </c>
      <c r="I44" s="65" t="s">
        <v>70</v>
      </c>
      <c r="J44" s="65">
        <v>14048</v>
      </c>
      <c r="K44" s="66" t="s">
        <v>71</v>
      </c>
      <c r="L44" s="66"/>
      <c r="M44" s="66"/>
      <c r="N44" s="66"/>
      <c r="O44" s="66"/>
      <c r="P44" s="66"/>
      <c r="Q44" s="66"/>
      <c r="R44" s="66"/>
      <c r="S44" s="66"/>
      <c r="T44" s="66"/>
      <c r="U44" s="66" t="s">
        <v>72</v>
      </c>
      <c r="V44" s="28"/>
      <c r="W44" s="28"/>
      <c r="X44" s="28"/>
      <c r="Y44" s="28"/>
      <c r="Z44" s="28"/>
    </row>
    <row r="45" spans="1:26">
      <c r="A45" s="67"/>
      <c r="B45" s="68" t="s">
        <v>73</v>
      </c>
      <c r="C45" s="69" t="s">
        <v>74</v>
      </c>
      <c r="D45" s="70"/>
      <c r="E45" s="71"/>
      <c r="F45" s="70"/>
      <c r="G45" s="70">
        <v>759</v>
      </c>
      <c r="H45" s="70"/>
      <c r="I45" s="70"/>
      <c r="J45" s="70">
        <v>9542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28"/>
      <c r="W45" s="28"/>
      <c r="X45" s="28"/>
      <c r="Y45" s="28"/>
      <c r="Z45" s="28"/>
    </row>
    <row r="46" spans="1:26" ht="24">
      <c r="A46" s="67"/>
      <c r="B46" s="68" t="s">
        <v>75</v>
      </c>
      <c r="C46" s="69" t="s">
        <v>76</v>
      </c>
      <c r="D46" s="70"/>
      <c r="E46" s="71"/>
      <c r="F46" s="70"/>
      <c r="G46" s="70">
        <v>442</v>
      </c>
      <c r="H46" s="70"/>
      <c r="I46" s="70"/>
      <c r="J46" s="70">
        <v>5578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28"/>
      <c r="W46" s="28"/>
      <c r="X46" s="28"/>
      <c r="Y46" s="28"/>
      <c r="Z46" s="28"/>
    </row>
    <row r="47" spans="1:26">
      <c r="A47" s="67"/>
      <c r="B47" s="68" t="s">
        <v>53</v>
      </c>
      <c r="C47" s="69" t="s">
        <v>54</v>
      </c>
      <c r="D47" s="70"/>
      <c r="E47" s="71"/>
      <c r="F47" s="70"/>
      <c r="G47" s="70">
        <v>3123</v>
      </c>
      <c r="H47" s="70"/>
      <c r="I47" s="70"/>
      <c r="J47" s="70">
        <v>29168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28"/>
      <c r="W47" s="28"/>
      <c r="X47" s="28"/>
      <c r="Y47" s="28"/>
      <c r="Z47" s="28"/>
    </row>
    <row r="48" spans="1:26" ht="180">
      <c r="A48" s="62">
        <v>5</v>
      </c>
      <c r="B48" s="63" t="s">
        <v>77</v>
      </c>
      <c r="C48" s="64">
        <v>80.8</v>
      </c>
      <c r="D48" s="65">
        <v>26.1</v>
      </c>
      <c r="E48" s="66" t="s">
        <v>78</v>
      </c>
      <c r="F48" s="65"/>
      <c r="G48" s="65">
        <v>2109</v>
      </c>
      <c r="H48" s="65" t="s">
        <v>79</v>
      </c>
      <c r="I48" s="65"/>
      <c r="J48" s="65">
        <v>12412</v>
      </c>
      <c r="K48" s="66" t="s">
        <v>80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28"/>
      <c r="W48" s="28"/>
      <c r="X48" s="28"/>
      <c r="Y48" s="28"/>
      <c r="Z48" s="28"/>
    </row>
    <row r="49" spans="1:26" ht="156">
      <c r="A49" s="62">
        <v>6</v>
      </c>
      <c r="B49" s="63" t="s">
        <v>81</v>
      </c>
      <c r="C49" s="64">
        <v>2</v>
      </c>
      <c r="D49" s="65">
        <v>119.77</v>
      </c>
      <c r="E49" s="66" t="s">
        <v>82</v>
      </c>
      <c r="F49" s="65" t="s">
        <v>83</v>
      </c>
      <c r="G49" s="65">
        <v>240</v>
      </c>
      <c r="H49" s="65" t="s">
        <v>84</v>
      </c>
      <c r="I49" s="65" t="s">
        <v>85</v>
      </c>
      <c r="J49" s="65">
        <v>1657</v>
      </c>
      <c r="K49" s="66" t="s">
        <v>86</v>
      </c>
      <c r="L49" s="66"/>
      <c r="M49" s="66"/>
      <c r="N49" s="66"/>
      <c r="O49" s="66"/>
      <c r="P49" s="66"/>
      <c r="Q49" s="66"/>
      <c r="R49" s="66"/>
      <c r="S49" s="66"/>
      <c r="T49" s="66"/>
      <c r="U49" s="66" t="s">
        <v>87</v>
      </c>
      <c r="V49" s="28"/>
      <c r="W49" s="28"/>
      <c r="X49" s="28"/>
      <c r="Y49" s="28"/>
      <c r="Z49" s="28"/>
    </row>
    <row r="50" spans="1:26">
      <c r="A50" s="67"/>
      <c r="B50" s="68" t="s">
        <v>88</v>
      </c>
      <c r="C50" s="69" t="s">
        <v>74</v>
      </c>
      <c r="D50" s="70"/>
      <c r="E50" s="71"/>
      <c r="F50" s="70"/>
      <c r="G50" s="70">
        <v>98</v>
      </c>
      <c r="H50" s="70"/>
      <c r="I50" s="70"/>
      <c r="J50" s="70">
        <v>1219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28"/>
      <c r="W50" s="28"/>
      <c r="X50" s="28"/>
      <c r="Y50" s="28"/>
      <c r="Z50" s="28"/>
    </row>
    <row r="51" spans="1:26" ht="24">
      <c r="A51" s="67"/>
      <c r="B51" s="68" t="s">
        <v>89</v>
      </c>
      <c r="C51" s="69" t="s">
        <v>76</v>
      </c>
      <c r="D51" s="70"/>
      <c r="E51" s="71"/>
      <c r="F51" s="70"/>
      <c r="G51" s="70">
        <v>57</v>
      </c>
      <c r="H51" s="70"/>
      <c r="I51" s="70"/>
      <c r="J51" s="70">
        <v>713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28"/>
      <c r="W51" s="28"/>
      <c r="X51" s="28"/>
      <c r="Y51" s="28"/>
      <c r="Z51" s="28"/>
    </row>
    <row r="52" spans="1:26">
      <c r="A52" s="67"/>
      <c r="B52" s="68" t="s">
        <v>53</v>
      </c>
      <c r="C52" s="69" t="s">
        <v>54</v>
      </c>
      <c r="D52" s="70"/>
      <c r="E52" s="71"/>
      <c r="F52" s="70"/>
      <c r="G52" s="70">
        <v>395</v>
      </c>
      <c r="H52" s="70"/>
      <c r="I52" s="70"/>
      <c r="J52" s="70">
        <v>3589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28"/>
      <c r="W52" s="28"/>
      <c r="X52" s="28"/>
      <c r="Y52" s="28"/>
      <c r="Z52" s="28"/>
    </row>
    <row r="53" spans="1:26" ht="168">
      <c r="A53" s="62">
        <v>7</v>
      </c>
      <c r="B53" s="63" t="s">
        <v>90</v>
      </c>
      <c r="C53" s="64">
        <v>2</v>
      </c>
      <c r="D53" s="65">
        <v>226</v>
      </c>
      <c r="E53" s="66" t="s">
        <v>91</v>
      </c>
      <c r="F53" s="65"/>
      <c r="G53" s="65">
        <v>452</v>
      </c>
      <c r="H53" s="65" t="s">
        <v>92</v>
      </c>
      <c r="I53" s="65"/>
      <c r="J53" s="65">
        <v>2371</v>
      </c>
      <c r="K53" s="66" t="s">
        <v>93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28"/>
      <c r="W53" s="28"/>
      <c r="X53" s="28"/>
      <c r="Y53" s="28"/>
      <c r="Z53" s="28"/>
    </row>
    <row r="54" spans="1:26" ht="144">
      <c r="A54" s="62">
        <v>8</v>
      </c>
      <c r="B54" s="63" t="s">
        <v>94</v>
      </c>
      <c r="C54" s="64">
        <v>4</v>
      </c>
      <c r="D54" s="65">
        <v>86.01</v>
      </c>
      <c r="E54" s="66" t="s">
        <v>95</v>
      </c>
      <c r="F54" s="65" t="s">
        <v>96</v>
      </c>
      <c r="G54" s="65">
        <v>344</v>
      </c>
      <c r="H54" s="65" t="s">
        <v>97</v>
      </c>
      <c r="I54" s="65" t="s">
        <v>98</v>
      </c>
      <c r="J54" s="65">
        <v>1956</v>
      </c>
      <c r="K54" s="66" t="s">
        <v>99</v>
      </c>
      <c r="L54" s="66"/>
      <c r="M54" s="66"/>
      <c r="N54" s="66"/>
      <c r="O54" s="66"/>
      <c r="P54" s="66"/>
      <c r="Q54" s="66"/>
      <c r="R54" s="66"/>
      <c r="S54" s="66"/>
      <c r="T54" s="66"/>
      <c r="U54" s="66" t="s">
        <v>100</v>
      </c>
      <c r="V54" s="28"/>
      <c r="W54" s="28"/>
      <c r="X54" s="28"/>
      <c r="Y54" s="28"/>
      <c r="Z54" s="28"/>
    </row>
    <row r="55" spans="1:26">
      <c r="A55" s="67"/>
      <c r="B55" s="68" t="s">
        <v>101</v>
      </c>
      <c r="C55" s="69" t="s">
        <v>74</v>
      </c>
      <c r="D55" s="70"/>
      <c r="E55" s="71"/>
      <c r="F55" s="70"/>
      <c r="G55" s="70">
        <v>57</v>
      </c>
      <c r="H55" s="70"/>
      <c r="I55" s="70"/>
      <c r="J55" s="70">
        <v>724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28"/>
      <c r="W55" s="28"/>
      <c r="X55" s="28"/>
      <c r="Y55" s="28"/>
      <c r="Z55" s="28"/>
    </row>
    <row r="56" spans="1:26" ht="24">
      <c r="A56" s="67"/>
      <c r="B56" s="68" t="s">
        <v>102</v>
      </c>
      <c r="C56" s="69" t="s">
        <v>76</v>
      </c>
      <c r="D56" s="70"/>
      <c r="E56" s="71"/>
      <c r="F56" s="70"/>
      <c r="G56" s="70">
        <v>33</v>
      </c>
      <c r="H56" s="70"/>
      <c r="I56" s="70"/>
      <c r="J56" s="70">
        <v>423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28"/>
      <c r="W56" s="28"/>
      <c r="X56" s="28"/>
      <c r="Y56" s="28"/>
      <c r="Z56" s="28"/>
    </row>
    <row r="57" spans="1:26">
      <c r="A57" s="67"/>
      <c r="B57" s="68" t="s">
        <v>53</v>
      </c>
      <c r="C57" s="69" t="s">
        <v>54</v>
      </c>
      <c r="D57" s="70"/>
      <c r="E57" s="71"/>
      <c r="F57" s="70"/>
      <c r="G57" s="70">
        <v>434</v>
      </c>
      <c r="H57" s="70"/>
      <c r="I57" s="70"/>
      <c r="J57" s="70">
        <v>3103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28"/>
      <c r="W57" s="28"/>
      <c r="X57" s="28"/>
      <c r="Y57" s="28"/>
      <c r="Z57" s="28"/>
    </row>
    <row r="58" spans="1:26" ht="156">
      <c r="A58" s="62">
        <v>9</v>
      </c>
      <c r="B58" s="63" t="s">
        <v>103</v>
      </c>
      <c r="C58" s="64">
        <v>2</v>
      </c>
      <c r="D58" s="65">
        <v>104.36</v>
      </c>
      <c r="E58" s="66" t="s">
        <v>104</v>
      </c>
      <c r="F58" s="65" t="s">
        <v>105</v>
      </c>
      <c r="G58" s="65">
        <v>209</v>
      </c>
      <c r="H58" s="65" t="s">
        <v>106</v>
      </c>
      <c r="I58" s="65" t="s">
        <v>107</v>
      </c>
      <c r="J58" s="65">
        <v>1559</v>
      </c>
      <c r="K58" s="66" t="s">
        <v>108</v>
      </c>
      <c r="L58" s="66"/>
      <c r="M58" s="66"/>
      <c r="N58" s="66"/>
      <c r="O58" s="66"/>
      <c r="P58" s="66"/>
      <c r="Q58" s="66"/>
      <c r="R58" s="66"/>
      <c r="S58" s="66"/>
      <c r="T58" s="66"/>
      <c r="U58" s="66" t="s">
        <v>109</v>
      </c>
      <c r="V58" s="28"/>
      <c r="W58" s="28"/>
      <c r="X58" s="28"/>
      <c r="Y58" s="28"/>
      <c r="Z58" s="28"/>
    </row>
    <row r="59" spans="1:26">
      <c r="A59" s="67"/>
      <c r="B59" s="68" t="s">
        <v>110</v>
      </c>
      <c r="C59" s="69" t="s">
        <v>74</v>
      </c>
      <c r="D59" s="70"/>
      <c r="E59" s="71"/>
      <c r="F59" s="70"/>
      <c r="G59" s="70">
        <v>78</v>
      </c>
      <c r="H59" s="70"/>
      <c r="I59" s="70"/>
      <c r="J59" s="70">
        <v>985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28"/>
      <c r="W59" s="28"/>
      <c r="X59" s="28"/>
      <c r="Y59" s="28"/>
      <c r="Z59" s="28"/>
    </row>
    <row r="60" spans="1:26" ht="24">
      <c r="A60" s="67"/>
      <c r="B60" s="68" t="s">
        <v>111</v>
      </c>
      <c r="C60" s="69" t="s">
        <v>76</v>
      </c>
      <c r="D60" s="70"/>
      <c r="E60" s="71"/>
      <c r="F60" s="70"/>
      <c r="G60" s="70">
        <v>45</v>
      </c>
      <c r="H60" s="70"/>
      <c r="I60" s="70"/>
      <c r="J60" s="70">
        <v>576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28"/>
      <c r="W60" s="28"/>
      <c r="X60" s="28"/>
      <c r="Y60" s="28"/>
      <c r="Z60" s="28"/>
    </row>
    <row r="61" spans="1:26">
      <c r="A61" s="67"/>
      <c r="B61" s="68" t="s">
        <v>53</v>
      </c>
      <c r="C61" s="69" t="s">
        <v>54</v>
      </c>
      <c r="D61" s="70"/>
      <c r="E61" s="71"/>
      <c r="F61" s="70"/>
      <c r="G61" s="70">
        <v>332</v>
      </c>
      <c r="H61" s="70"/>
      <c r="I61" s="70"/>
      <c r="J61" s="70">
        <v>3120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28"/>
      <c r="W61" s="28"/>
      <c r="X61" s="28"/>
      <c r="Y61" s="28"/>
      <c r="Z61" s="28"/>
    </row>
    <row r="62" spans="1:26" ht="144">
      <c r="A62" s="62">
        <v>10</v>
      </c>
      <c r="B62" s="63" t="s">
        <v>112</v>
      </c>
      <c r="C62" s="64">
        <v>0.28799999999999998</v>
      </c>
      <c r="D62" s="65">
        <v>345.24</v>
      </c>
      <c r="E62" s="66" t="s">
        <v>113</v>
      </c>
      <c r="F62" s="65" t="s">
        <v>114</v>
      </c>
      <c r="G62" s="65">
        <v>99</v>
      </c>
      <c r="H62" s="65" t="s">
        <v>115</v>
      </c>
      <c r="I62" s="65">
        <v>4</v>
      </c>
      <c r="J62" s="65">
        <v>599</v>
      </c>
      <c r="K62" s="66" t="s">
        <v>116</v>
      </c>
      <c r="L62" s="66"/>
      <c r="M62" s="66"/>
      <c r="N62" s="66"/>
      <c r="O62" s="66"/>
      <c r="P62" s="66"/>
      <c r="Q62" s="66"/>
      <c r="R62" s="66"/>
      <c r="S62" s="66"/>
      <c r="T62" s="66"/>
      <c r="U62" s="66" t="s">
        <v>117</v>
      </c>
      <c r="V62" s="28"/>
      <c r="W62" s="28"/>
      <c r="X62" s="28"/>
      <c r="Y62" s="28"/>
      <c r="Z62" s="28"/>
    </row>
    <row r="63" spans="1:26" ht="24">
      <c r="A63" s="67"/>
      <c r="B63" s="68" t="s">
        <v>118</v>
      </c>
      <c r="C63" s="69" t="s">
        <v>119</v>
      </c>
      <c r="D63" s="70"/>
      <c r="E63" s="71"/>
      <c r="F63" s="70"/>
      <c r="G63" s="70">
        <v>19</v>
      </c>
      <c r="H63" s="70"/>
      <c r="I63" s="70"/>
      <c r="J63" s="70">
        <v>242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28"/>
      <c r="W63" s="28"/>
      <c r="X63" s="28"/>
      <c r="Y63" s="28"/>
      <c r="Z63" s="28"/>
    </row>
    <row r="64" spans="1:26" ht="24">
      <c r="A64" s="67"/>
      <c r="B64" s="68" t="s">
        <v>120</v>
      </c>
      <c r="C64" s="69" t="s">
        <v>121</v>
      </c>
      <c r="D64" s="70"/>
      <c r="E64" s="71"/>
      <c r="F64" s="70"/>
      <c r="G64" s="70">
        <v>14</v>
      </c>
      <c r="H64" s="70"/>
      <c r="I64" s="70"/>
      <c r="J64" s="70">
        <v>179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28"/>
      <c r="W64" s="28"/>
      <c r="X64" s="28"/>
      <c r="Y64" s="28"/>
      <c r="Z64" s="28"/>
    </row>
    <row r="65" spans="1:26">
      <c r="A65" s="67"/>
      <c r="B65" s="68" t="s">
        <v>53</v>
      </c>
      <c r="C65" s="69" t="s">
        <v>54</v>
      </c>
      <c r="D65" s="70"/>
      <c r="E65" s="71"/>
      <c r="F65" s="70"/>
      <c r="G65" s="70">
        <v>132</v>
      </c>
      <c r="H65" s="70"/>
      <c r="I65" s="70"/>
      <c r="J65" s="70">
        <v>1020</v>
      </c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28"/>
      <c r="W65" s="28"/>
      <c r="X65" s="28"/>
      <c r="Y65" s="28"/>
      <c r="Z65" s="28"/>
    </row>
    <row r="66" spans="1:26" ht="180">
      <c r="A66" s="62">
        <v>11</v>
      </c>
      <c r="B66" s="63" t="s">
        <v>122</v>
      </c>
      <c r="C66" s="64">
        <v>0.97599999999999998</v>
      </c>
      <c r="D66" s="65">
        <v>779.66</v>
      </c>
      <c r="E66" s="66" t="s">
        <v>123</v>
      </c>
      <c r="F66" s="65">
        <v>72.56</v>
      </c>
      <c r="G66" s="65">
        <v>761</v>
      </c>
      <c r="H66" s="65" t="s">
        <v>124</v>
      </c>
      <c r="I66" s="65">
        <v>71</v>
      </c>
      <c r="J66" s="65">
        <v>5497</v>
      </c>
      <c r="K66" s="66" t="s">
        <v>125</v>
      </c>
      <c r="L66" s="66"/>
      <c r="M66" s="66"/>
      <c r="N66" s="66"/>
      <c r="O66" s="66"/>
      <c r="P66" s="66"/>
      <c r="Q66" s="66"/>
      <c r="R66" s="66"/>
      <c r="S66" s="66"/>
      <c r="T66" s="66"/>
      <c r="U66" s="66">
        <v>424</v>
      </c>
      <c r="V66" s="28"/>
      <c r="W66" s="28"/>
      <c r="X66" s="28"/>
      <c r="Y66" s="28"/>
      <c r="Z66" s="28"/>
    </row>
    <row r="67" spans="1:26" ht="24">
      <c r="A67" s="67"/>
      <c r="B67" s="68" t="s">
        <v>126</v>
      </c>
      <c r="C67" s="69" t="s">
        <v>127</v>
      </c>
      <c r="D67" s="70"/>
      <c r="E67" s="71"/>
      <c r="F67" s="70"/>
      <c r="G67" s="70">
        <v>235</v>
      </c>
      <c r="H67" s="70"/>
      <c r="I67" s="70"/>
      <c r="J67" s="70">
        <v>2955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28"/>
      <c r="W67" s="28"/>
      <c r="X67" s="28"/>
      <c r="Y67" s="28"/>
      <c r="Z67" s="28"/>
    </row>
    <row r="68" spans="1:26" ht="24">
      <c r="A68" s="67"/>
      <c r="B68" s="68" t="s">
        <v>128</v>
      </c>
      <c r="C68" s="69" t="s">
        <v>121</v>
      </c>
      <c r="D68" s="70"/>
      <c r="E68" s="71"/>
      <c r="F68" s="70"/>
      <c r="G68" s="70">
        <v>155</v>
      </c>
      <c r="H68" s="70"/>
      <c r="I68" s="70"/>
      <c r="J68" s="70">
        <v>1970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28"/>
      <c r="W68" s="28"/>
      <c r="X68" s="28"/>
      <c r="Y68" s="28"/>
      <c r="Z68" s="28"/>
    </row>
    <row r="69" spans="1:26">
      <c r="A69" s="67"/>
      <c r="B69" s="68" t="s">
        <v>53</v>
      </c>
      <c r="C69" s="69" t="s">
        <v>54</v>
      </c>
      <c r="D69" s="70"/>
      <c r="E69" s="71"/>
      <c r="F69" s="70"/>
      <c r="G69" s="70">
        <v>1151</v>
      </c>
      <c r="H69" s="70"/>
      <c r="I69" s="70"/>
      <c r="J69" s="70">
        <v>10422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28"/>
      <c r="W69" s="28"/>
      <c r="X69" s="28"/>
      <c r="Y69" s="28"/>
      <c r="Z69" s="28"/>
    </row>
    <row r="70" spans="1:26" ht="132">
      <c r="A70" s="62">
        <v>12</v>
      </c>
      <c r="B70" s="63" t="s">
        <v>129</v>
      </c>
      <c r="C70" s="64">
        <v>1.21</v>
      </c>
      <c r="D70" s="65">
        <v>538.46</v>
      </c>
      <c r="E70" s="66" t="s">
        <v>130</v>
      </c>
      <c r="F70" s="65"/>
      <c r="G70" s="65">
        <v>652</v>
      </c>
      <c r="H70" s="65" t="s">
        <v>131</v>
      </c>
      <c r="I70" s="65"/>
      <c r="J70" s="65">
        <v>2182</v>
      </c>
      <c r="K70" s="66" t="s">
        <v>132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28"/>
      <c r="W70" s="28"/>
      <c r="X70" s="28"/>
      <c r="Y70" s="28"/>
      <c r="Z70" s="28"/>
    </row>
    <row r="71" spans="1:26" ht="156">
      <c r="A71" s="62">
        <v>13</v>
      </c>
      <c r="B71" s="63" t="s">
        <v>133</v>
      </c>
      <c r="C71" s="64">
        <v>0.34399999999999997</v>
      </c>
      <c r="D71" s="65">
        <v>1105.55</v>
      </c>
      <c r="E71" s="66" t="s">
        <v>134</v>
      </c>
      <c r="F71" s="65">
        <v>73.040000000000006</v>
      </c>
      <c r="G71" s="65">
        <v>380</v>
      </c>
      <c r="H71" s="65" t="s">
        <v>135</v>
      </c>
      <c r="I71" s="65">
        <v>25</v>
      </c>
      <c r="J71" s="65">
        <v>3011</v>
      </c>
      <c r="K71" s="66" t="s">
        <v>136</v>
      </c>
      <c r="L71" s="66"/>
      <c r="M71" s="66"/>
      <c r="N71" s="66"/>
      <c r="O71" s="66"/>
      <c r="P71" s="66"/>
      <c r="Q71" s="66"/>
      <c r="R71" s="66"/>
      <c r="S71" s="66"/>
      <c r="T71" s="66"/>
      <c r="U71" s="66">
        <v>142</v>
      </c>
      <c r="V71" s="28"/>
      <c r="W71" s="28"/>
      <c r="X71" s="28"/>
      <c r="Y71" s="28"/>
      <c r="Z71" s="28"/>
    </row>
    <row r="72" spans="1:26" ht="24">
      <c r="A72" s="67"/>
      <c r="B72" s="68" t="s">
        <v>137</v>
      </c>
      <c r="C72" s="69" t="s">
        <v>127</v>
      </c>
      <c r="D72" s="70"/>
      <c r="E72" s="71"/>
      <c r="F72" s="70"/>
      <c r="G72" s="70">
        <v>124</v>
      </c>
      <c r="H72" s="70"/>
      <c r="I72" s="70"/>
      <c r="J72" s="70">
        <v>1563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28"/>
      <c r="W72" s="28"/>
      <c r="X72" s="28"/>
      <c r="Y72" s="28"/>
      <c r="Z72" s="28"/>
    </row>
    <row r="73" spans="1:26" ht="24">
      <c r="A73" s="67"/>
      <c r="B73" s="68" t="s">
        <v>138</v>
      </c>
      <c r="C73" s="69" t="s">
        <v>121</v>
      </c>
      <c r="D73" s="70"/>
      <c r="E73" s="71"/>
      <c r="F73" s="70"/>
      <c r="G73" s="70">
        <v>82</v>
      </c>
      <c r="H73" s="70"/>
      <c r="I73" s="70"/>
      <c r="J73" s="70">
        <v>1042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28"/>
      <c r="W73" s="28"/>
      <c r="X73" s="28"/>
      <c r="Y73" s="28"/>
      <c r="Z73" s="28"/>
    </row>
    <row r="74" spans="1:26">
      <c r="A74" s="67"/>
      <c r="B74" s="68" t="s">
        <v>53</v>
      </c>
      <c r="C74" s="69" t="s">
        <v>54</v>
      </c>
      <c r="D74" s="70"/>
      <c r="E74" s="71"/>
      <c r="F74" s="70"/>
      <c r="G74" s="70">
        <v>586</v>
      </c>
      <c r="H74" s="70"/>
      <c r="I74" s="70"/>
      <c r="J74" s="70">
        <v>5616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28"/>
      <c r="W74" s="28"/>
      <c r="X74" s="28"/>
      <c r="Y74" s="28"/>
      <c r="Z74" s="28"/>
    </row>
    <row r="75" spans="1:26" ht="144">
      <c r="A75" s="72">
        <v>14</v>
      </c>
      <c r="B75" s="73" t="s">
        <v>139</v>
      </c>
      <c r="C75" s="74">
        <v>39.56</v>
      </c>
      <c r="D75" s="75">
        <v>19.8</v>
      </c>
      <c r="E75" s="76" t="s">
        <v>140</v>
      </c>
      <c r="F75" s="75"/>
      <c r="G75" s="75">
        <v>783</v>
      </c>
      <c r="H75" s="75" t="s">
        <v>141</v>
      </c>
      <c r="I75" s="75"/>
      <c r="J75" s="75">
        <v>1620</v>
      </c>
      <c r="K75" s="76" t="s">
        <v>142</v>
      </c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28"/>
      <c r="W75" s="28"/>
      <c r="X75" s="28"/>
      <c r="Y75" s="28"/>
      <c r="Z75" s="28"/>
    </row>
    <row r="76" spans="1:26" ht="21" customHeight="1">
      <c r="A76" s="114" t="s">
        <v>143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28"/>
      <c r="W76" s="28"/>
      <c r="X76" s="28"/>
      <c r="Y76" s="28"/>
      <c r="Z76" s="28"/>
    </row>
    <row r="77" spans="1:26" ht="17.850000000000001" customHeight="1">
      <c r="A77" s="116" t="s">
        <v>144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28"/>
      <c r="W77" s="28"/>
      <c r="X77" s="28"/>
      <c r="Y77" s="28"/>
      <c r="Z77" s="28"/>
    </row>
    <row r="78" spans="1:26" ht="156">
      <c r="A78" s="62">
        <v>15</v>
      </c>
      <c r="B78" s="63" t="s">
        <v>145</v>
      </c>
      <c r="C78" s="64">
        <v>0.04</v>
      </c>
      <c r="D78" s="65">
        <v>7603.58</v>
      </c>
      <c r="E78" s="66" t="s">
        <v>146</v>
      </c>
      <c r="F78" s="65" t="s">
        <v>147</v>
      </c>
      <c r="G78" s="65">
        <v>304</v>
      </c>
      <c r="H78" s="65" t="s">
        <v>148</v>
      </c>
      <c r="I78" s="65" t="s">
        <v>149</v>
      </c>
      <c r="J78" s="65">
        <v>3128</v>
      </c>
      <c r="K78" s="66" t="s">
        <v>150</v>
      </c>
      <c r="L78" s="66"/>
      <c r="M78" s="66"/>
      <c r="N78" s="66"/>
      <c r="O78" s="66"/>
      <c r="P78" s="66"/>
      <c r="Q78" s="66"/>
      <c r="R78" s="66"/>
      <c r="S78" s="66"/>
      <c r="T78" s="66"/>
      <c r="U78" s="66" t="s">
        <v>151</v>
      </c>
      <c r="V78" s="28"/>
      <c r="W78" s="28"/>
      <c r="X78" s="28"/>
      <c r="Y78" s="28"/>
      <c r="Z78" s="28"/>
    </row>
    <row r="79" spans="1:26">
      <c r="A79" s="67"/>
      <c r="B79" s="68" t="s">
        <v>152</v>
      </c>
      <c r="C79" s="69" t="s">
        <v>74</v>
      </c>
      <c r="D79" s="70"/>
      <c r="E79" s="71"/>
      <c r="F79" s="70"/>
      <c r="G79" s="70">
        <v>269</v>
      </c>
      <c r="H79" s="70"/>
      <c r="I79" s="70"/>
      <c r="J79" s="70">
        <v>3390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28"/>
      <c r="W79" s="28"/>
      <c r="X79" s="28"/>
      <c r="Y79" s="28"/>
      <c r="Z79" s="28"/>
    </row>
    <row r="80" spans="1:26" ht="24">
      <c r="A80" s="67"/>
      <c r="B80" s="68" t="s">
        <v>153</v>
      </c>
      <c r="C80" s="69" t="s">
        <v>76</v>
      </c>
      <c r="D80" s="70"/>
      <c r="E80" s="71"/>
      <c r="F80" s="70"/>
      <c r="G80" s="70">
        <v>157</v>
      </c>
      <c r="H80" s="70"/>
      <c r="I80" s="70"/>
      <c r="J80" s="70">
        <v>1982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28"/>
      <c r="W80" s="28"/>
      <c r="X80" s="28"/>
      <c r="Y80" s="28"/>
      <c r="Z80" s="28"/>
    </row>
    <row r="81" spans="1:26">
      <c r="A81" s="67"/>
      <c r="B81" s="68" t="s">
        <v>53</v>
      </c>
      <c r="C81" s="69" t="s">
        <v>54</v>
      </c>
      <c r="D81" s="70"/>
      <c r="E81" s="71"/>
      <c r="F81" s="70"/>
      <c r="G81" s="70">
        <v>730</v>
      </c>
      <c r="H81" s="70"/>
      <c r="I81" s="70"/>
      <c r="J81" s="70">
        <v>8500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28"/>
      <c r="W81" s="28"/>
      <c r="X81" s="28"/>
      <c r="Y81" s="28"/>
      <c r="Z81" s="28"/>
    </row>
    <row r="82" spans="1:26" ht="180">
      <c r="A82" s="62">
        <v>16</v>
      </c>
      <c r="B82" s="63" t="s">
        <v>154</v>
      </c>
      <c r="C82" s="64">
        <v>0</v>
      </c>
      <c r="D82" s="65">
        <v>71.900000000000006</v>
      </c>
      <c r="E82" s="66" t="s">
        <v>155</v>
      </c>
      <c r="F82" s="65"/>
      <c r="G82" s="65"/>
      <c r="H82" s="65"/>
      <c r="I82" s="65"/>
      <c r="J82" s="65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28"/>
      <c r="W82" s="28"/>
      <c r="X82" s="28"/>
      <c r="Y82" s="28"/>
      <c r="Z82" s="28"/>
    </row>
    <row r="83" spans="1:26" ht="180">
      <c r="A83" s="62">
        <v>17</v>
      </c>
      <c r="B83" s="63" t="s">
        <v>156</v>
      </c>
      <c r="C83" s="64">
        <v>40.159999999999997</v>
      </c>
      <c r="D83" s="65">
        <v>92.7</v>
      </c>
      <c r="E83" s="66" t="s">
        <v>157</v>
      </c>
      <c r="F83" s="65"/>
      <c r="G83" s="65">
        <v>3723</v>
      </c>
      <c r="H83" s="65" t="s">
        <v>158</v>
      </c>
      <c r="I83" s="65"/>
      <c r="J83" s="65">
        <v>13278</v>
      </c>
      <c r="K83" s="66" t="s">
        <v>159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28"/>
      <c r="W83" s="28"/>
      <c r="X83" s="28"/>
      <c r="Y83" s="28"/>
      <c r="Z83" s="28"/>
    </row>
    <row r="84" spans="1:26" ht="156">
      <c r="A84" s="62">
        <v>18</v>
      </c>
      <c r="B84" s="63" t="s">
        <v>103</v>
      </c>
      <c r="C84" s="64">
        <v>1</v>
      </c>
      <c r="D84" s="65">
        <v>104.36</v>
      </c>
      <c r="E84" s="66" t="s">
        <v>104</v>
      </c>
      <c r="F84" s="65" t="s">
        <v>105</v>
      </c>
      <c r="G84" s="65">
        <v>104</v>
      </c>
      <c r="H84" s="65" t="s">
        <v>160</v>
      </c>
      <c r="I84" s="65" t="s">
        <v>161</v>
      </c>
      <c r="J84" s="65">
        <v>779</v>
      </c>
      <c r="K84" s="66" t="s">
        <v>162</v>
      </c>
      <c r="L84" s="66"/>
      <c r="M84" s="66"/>
      <c r="N84" s="66"/>
      <c r="O84" s="66"/>
      <c r="P84" s="66"/>
      <c r="Q84" s="66"/>
      <c r="R84" s="66"/>
      <c r="S84" s="66"/>
      <c r="T84" s="66"/>
      <c r="U84" s="66" t="s">
        <v>163</v>
      </c>
      <c r="V84" s="28"/>
      <c r="W84" s="28"/>
      <c r="X84" s="28"/>
      <c r="Y84" s="28"/>
      <c r="Z84" s="28"/>
    </row>
    <row r="85" spans="1:26">
      <c r="A85" s="67"/>
      <c r="B85" s="68" t="s">
        <v>164</v>
      </c>
      <c r="C85" s="69" t="s">
        <v>74</v>
      </c>
      <c r="D85" s="70"/>
      <c r="E85" s="71"/>
      <c r="F85" s="70"/>
      <c r="G85" s="70">
        <v>40</v>
      </c>
      <c r="H85" s="70"/>
      <c r="I85" s="70"/>
      <c r="J85" s="70">
        <v>493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28"/>
      <c r="W85" s="28"/>
      <c r="X85" s="28"/>
      <c r="Y85" s="28"/>
      <c r="Z85" s="28"/>
    </row>
    <row r="86" spans="1:26" ht="24">
      <c r="A86" s="67"/>
      <c r="B86" s="68" t="s">
        <v>165</v>
      </c>
      <c r="C86" s="69" t="s">
        <v>76</v>
      </c>
      <c r="D86" s="70"/>
      <c r="E86" s="71"/>
      <c r="F86" s="70"/>
      <c r="G86" s="70">
        <v>23</v>
      </c>
      <c r="H86" s="70"/>
      <c r="I86" s="70"/>
      <c r="J86" s="70">
        <v>288</v>
      </c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28"/>
      <c r="W86" s="28"/>
      <c r="X86" s="28"/>
      <c r="Y86" s="28"/>
      <c r="Z86" s="28"/>
    </row>
    <row r="87" spans="1:26">
      <c r="A87" s="67"/>
      <c r="B87" s="68" t="s">
        <v>53</v>
      </c>
      <c r="C87" s="69" t="s">
        <v>54</v>
      </c>
      <c r="D87" s="70"/>
      <c r="E87" s="71"/>
      <c r="F87" s="70"/>
      <c r="G87" s="70">
        <v>167</v>
      </c>
      <c r="H87" s="70"/>
      <c r="I87" s="70"/>
      <c r="J87" s="70">
        <v>1560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28"/>
      <c r="W87" s="28"/>
      <c r="X87" s="28"/>
      <c r="Y87" s="28"/>
      <c r="Z87" s="28"/>
    </row>
    <row r="88" spans="1:26" ht="144">
      <c r="A88" s="62">
        <v>19</v>
      </c>
      <c r="B88" s="63" t="s">
        <v>166</v>
      </c>
      <c r="C88" s="64">
        <v>0.04</v>
      </c>
      <c r="D88" s="65">
        <v>742.34</v>
      </c>
      <c r="E88" s="66" t="s">
        <v>167</v>
      </c>
      <c r="F88" s="65"/>
      <c r="G88" s="65">
        <v>30</v>
      </c>
      <c r="H88" s="65" t="s">
        <v>168</v>
      </c>
      <c r="I88" s="65"/>
      <c r="J88" s="65">
        <v>367</v>
      </c>
      <c r="K88" s="66" t="s">
        <v>169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28"/>
      <c r="W88" s="28"/>
      <c r="X88" s="28"/>
      <c r="Y88" s="28"/>
      <c r="Z88" s="28"/>
    </row>
    <row r="89" spans="1:26">
      <c r="A89" s="67"/>
      <c r="B89" s="68" t="s">
        <v>170</v>
      </c>
      <c r="C89" s="69" t="s">
        <v>74</v>
      </c>
      <c r="D89" s="70"/>
      <c r="E89" s="71"/>
      <c r="F89" s="70"/>
      <c r="G89" s="70">
        <v>36</v>
      </c>
      <c r="H89" s="70"/>
      <c r="I89" s="70"/>
      <c r="J89" s="70">
        <v>460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28"/>
      <c r="W89" s="28"/>
      <c r="X89" s="28"/>
      <c r="Y89" s="28"/>
      <c r="Z89" s="28"/>
    </row>
    <row r="90" spans="1:26" ht="24">
      <c r="A90" s="67"/>
      <c r="B90" s="68" t="s">
        <v>171</v>
      </c>
      <c r="C90" s="69" t="s">
        <v>76</v>
      </c>
      <c r="D90" s="70"/>
      <c r="E90" s="71"/>
      <c r="F90" s="70"/>
      <c r="G90" s="70">
        <v>21</v>
      </c>
      <c r="H90" s="70"/>
      <c r="I90" s="70"/>
      <c r="J90" s="70">
        <v>269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28"/>
      <c r="W90" s="28"/>
      <c r="X90" s="28"/>
      <c r="Y90" s="28"/>
      <c r="Z90" s="28"/>
    </row>
    <row r="91" spans="1:26">
      <c r="A91" s="67"/>
      <c r="B91" s="68" t="s">
        <v>53</v>
      </c>
      <c r="C91" s="69" t="s">
        <v>54</v>
      </c>
      <c r="D91" s="70"/>
      <c r="E91" s="71"/>
      <c r="F91" s="70"/>
      <c r="G91" s="70">
        <v>87</v>
      </c>
      <c r="H91" s="70"/>
      <c r="I91" s="70"/>
      <c r="J91" s="70">
        <v>1096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28"/>
      <c r="W91" s="28"/>
      <c r="X91" s="28"/>
      <c r="Y91" s="28"/>
      <c r="Z91" s="28"/>
    </row>
    <row r="92" spans="1:26" ht="144">
      <c r="A92" s="62">
        <v>20</v>
      </c>
      <c r="B92" s="63" t="s">
        <v>172</v>
      </c>
      <c r="C92" s="64">
        <v>1</v>
      </c>
      <c r="D92" s="65">
        <v>32.159999999999997</v>
      </c>
      <c r="E92" s="66" t="s">
        <v>173</v>
      </c>
      <c r="F92" s="65">
        <v>1.29</v>
      </c>
      <c r="G92" s="65">
        <v>32</v>
      </c>
      <c r="H92" s="65" t="s">
        <v>174</v>
      </c>
      <c r="I92" s="65">
        <v>1</v>
      </c>
      <c r="J92" s="65">
        <v>236</v>
      </c>
      <c r="K92" s="66" t="s">
        <v>175</v>
      </c>
      <c r="L92" s="66"/>
      <c r="M92" s="66"/>
      <c r="N92" s="66"/>
      <c r="O92" s="66"/>
      <c r="P92" s="66"/>
      <c r="Q92" s="66"/>
      <c r="R92" s="66"/>
      <c r="S92" s="66"/>
      <c r="T92" s="66"/>
      <c r="U92" s="66">
        <v>8</v>
      </c>
      <c r="V92" s="28"/>
      <c r="W92" s="28"/>
      <c r="X92" s="28"/>
      <c r="Y92" s="28"/>
      <c r="Z92" s="28"/>
    </row>
    <row r="93" spans="1:26">
      <c r="A93" s="67"/>
      <c r="B93" s="68" t="s">
        <v>176</v>
      </c>
      <c r="C93" s="69" t="s">
        <v>74</v>
      </c>
      <c r="D93" s="70"/>
      <c r="E93" s="71"/>
      <c r="F93" s="70"/>
      <c r="G93" s="70">
        <v>17</v>
      </c>
      <c r="H93" s="70"/>
      <c r="I93" s="70"/>
      <c r="J93" s="70">
        <v>213</v>
      </c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28"/>
      <c r="W93" s="28"/>
      <c r="X93" s="28"/>
      <c r="Y93" s="28"/>
      <c r="Z93" s="28"/>
    </row>
    <row r="94" spans="1:26" ht="24">
      <c r="A94" s="67"/>
      <c r="B94" s="68" t="s">
        <v>177</v>
      </c>
      <c r="C94" s="69" t="s">
        <v>76</v>
      </c>
      <c r="D94" s="70"/>
      <c r="E94" s="71"/>
      <c r="F94" s="70"/>
      <c r="G94" s="70">
        <v>10</v>
      </c>
      <c r="H94" s="70"/>
      <c r="I94" s="70"/>
      <c r="J94" s="70">
        <v>125</v>
      </c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28"/>
      <c r="W94" s="28"/>
      <c r="X94" s="28"/>
      <c r="Y94" s="28"/>
      <c r="Z94" s="28"/>
    </row>
    <row r="95" spans="1:26">
      <c r="A95" s="67"/>
      <c r="B95" s="68" t="s">
        <v>53</v>
      </c>
      <c r="C95" s="69" t="s">
        <v>54</v>
      </c>
      <c r="D95" s="70"/>
      <c r="E95" s="71"/>
      <c r="F95" s="70"/>
      <c r="G95" s="70">
        <v>59</v>
      </c>
      <c r="H95" s="70"/>
      <c r="I95" s="70"/>
      <c r="J95" s="70">
        <v>574</v>
      </c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28"/>
      <c r="W95" s="28"/>
      <c r="X95" s="28"/>
      <c r="Y95" s="28"/>
      <c r="Z95" s="28"/>
    </row>
    <row r="96" spans="1:26" ht="168">
      <c r="A96" s="62">
        <v>21</v>
      </c>
      <c r="B96" s="63" t="s">
        <v>90</v>
      </c>
      <c r="C96" s="64">
        <v>2</v>
      </c>
      <c r="D96" s="65">
        <v>226</v>
      </c>
      <c r="E96" s="66" t="s">
        <v>91</v>
      </c>
      <c r="F96" s="65"/>
      <c r="G96" s="65">
        <v>452</v>
      </c>
      <c r="H96" s="65" t="s">
        <v>92</v>
      </c>
      <c r="I96" s="65"/>
      <c r="J96" s="65">
        <v>2371</v>
      </c>
      <c r="K96" s="66" t="s">
        <v>93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28"/>
      <c r="W96" s="28"/>
      <c r="X96" s="28"/>
      <c r="Y96" s="28"/>
      <c r="Z96" s="28"/>
    </row>
    <row r="97" spans="1:26" ht="144">
      <c r="A97" s="62">
        <v>22</v>
      </c>
      <c r="B97" s="63" t="s">
        <v>94</v>
      </c>
      <c r="C97" s="64">
        <v>2</v>
      </c>
      <c r="D97" s="65">
        <v>86.01</v>
      </c>
      <c r="E97" s="66" t="s">
        <v>95</v>
      </c>
      <c r="F97" s="65" t="s">
        <v>96</v>
      </c>
      <c r="G97" s="65">
        <v>172</v>
      </c>
      <c r="H97" s="65" t="s">
        <v>178</v>
      </c>
      <c r="I97" s="65" t="s">
        <v>179</v>
      </c>
      <c r="J97" s="65">
        <v>978</v>
      </c>
      <c r="K97" s="66" t="s">
        <v>180</v>
      </c>
      <c r="L97" s="66"/>
      <c r="M97" s="66"/>
      <c r="N97" s="66"/>
      <c r="O97" s="66"/>
      <c r="P97" s="66"/>
      <c r="Q97" s="66"/>
      <c r="R97" s="66"/>
      <c r="S97" s="66"/>
      <c r="T97" s="66"/>
      <c r="U97" s="66" t="s">
        <v>181</v>
      </c>
      <c r="V97" s="28"/>
      <c r="W97" s="28"/>
      <c r="X97" s="28"/>
      <c r="Y97" s="28"/>
      <c r="Z97" s="28"/>
    </row>
    <row r="98" spans="1:26">
      <c r="A98" s="67"/>
      <c r="B98" s="68" t="s">
        <v>182</v>
      </c>
      <c r="C98" s="69" t="s">
        <v>74</v>
      </c>
      <c r="D98" s="70"/>
      <c r="E98" s="71"/>
      <c r="F98" s="70"/>
      <c r="G98" s="70">
        <v>29</v>
      </c>
      <c r="H98" s="70"/>
      <c r="I98" s="70"/>
      <c r="J98" s="70">
        <v>361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28"/>
      <c r="W98" s="28"/>
      <c r="X98" s="28"/>
      <c r="Y98" s="28"/>
      <c r="Z98" s="28"/>
    </row>
    <row r="99" spans="1:26" ht="24">
      <c r="A99" s="67"/>
      <c r="B99" s="68" t="s">
        <v>183</v>
      </c>
      <c r="C99" s="69" t="s">
        <v>76</v>
      </c>
      <c r="D99" s="70"/>
      <c r="E99" s="71"/>
      <c r="F99" s="70"/>
      <c r="G99" s="70">
        <v>17</v>
      </c>
      <c r="H99" s="70"/>
      <c r="I99" s="70"/>
      <c r="J99" s="70">
        <v>211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28"/>
      <c r="W99" s="28"/>
      <c r="X99" s="28"/>
      <c r="Y99" s="28"/>
      <c r="Z99" s="28"/>
    </row>
    <row r="100" spans="1:26">
      <c r="A100" s="67"/>
      <c r="B100" s="68" t="s">
        <v>53</v>
      </c>
      <c r="C100" s="69" t="s">
        <v>54</v>
      </c>
      <c r="D100" s="70"/>
      <c r="E100" s="71"/>
      <c r="F100" s="70"/>
      <c r="G100" s="70">
        <v>218</v>
      </c>
      <c r="H100" s="70"/>
      <c r="I100" s="70"/>
      <c r="J100" s="70">
        <v>1550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28"/>
      <c r="W100" s="28"/>
      <c r="X100" s="28"/>
      <c r="Y100" s="28"/>
      <c r="Z100" s="28"/>
    </row>
    <row r="101" spans="1:26" ht="144">
      <c r="A101" s="62">
        <v>23</v>
      </c>
      <c r="B101" s="63" t="s">
        <v>112</v>
      </c>
      <c r="C101" s="64">
        <v>0.152</v>
      </c>
      <c r="D101" s="65">
        <v>345.24</v>
      </c>
      <c r="E101" s="66" t="s">
        <v>113</v>
      </c>
      <c r="F101" s="65" t="s">
        <v>114</v>
      </c>
      <c r="G101" s="65">
        <v>52</v>
      </c>
      <c r="H101" s="65" t="s">
        <v>184</v>
      </c>
      <c r="I101" s="65">
        <v>2</v>
      </c>
      <c r="J101" s="65">
        <v>316</v>
      </c>
      <c r="K101" s="66" t="s">
        <v>185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>
        <v>8</v>
      </c>
      <c r="V101" s="28"/>
      <c r="W101" s="28"/>
      <c r="X101" s="28"/>
      <c r="Y101" s="28"/>
      <c r="Z101" s="28"/>
    </row>
    <row r="102" spans="1:26" ht="24">
      <c r="A102" s="67"/>
      <c r="B102" s="68" t="s">
        <v>186</v>
      </c>
      <c r="C102" s="69" t="s">
        <v>119</v>
      </c>
      <c r="D102" s="70"/>
      <c r="E102" s="71"/>
      <c r="F102" s="70"/>
      <c r="G102" s="70">
        <v>10</v>
      </c>
      <c r="H102" s="70"/>
      <c r="I102" s="70"/>
      <c r="J102" s="70">
        <v>127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28"/>
      <c r="W102" s="28"/>
      <c r="X102" s="28"/>
      <c r="Y102" s="28"/>
      <c r="Z102" s="28"/>
    </row>
    <row r="103" spans="1:26" ht="24">
      <c r="A103" s="67"/>
      <c r="B103" s="68" t="s">
        <v>187</v>
      </c>
      <c r="C103" s="69" t="s">
        <v>121</v>
      </c>
      <c r="D103" s="70"/>
      <c r="E103" s="71"/>
      <c r="F103" s="70"/>
      <c r="G103" s="70">
        <v>7</v>
      </c>
      <c r="H103" s="70"/>
      <c r="I103" s="70"/>
      <c r="J103" s="70">
        <v>94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28"/>
      <c r="W103" s="28"/>
      <c r="X103" s="28"/>
      <c r="Y103" s="28"/>
      <c r="Z103" s="28"/>
    </row>
    <row r="104" spans="1:26">
      <c r="A104" s="67"/>
      <c r="B104" s="68" t="s">
        <v>53</v>
      </c>
      <c r="C104" s="69" t="s">
        <v>54</v>
      </c>
      <c r="D104" s="70"/>
      <c r="E104" s="71"/>
      <c r="F104" s="70"/>
      <c r="G104" s="70">
        <v>69</v>
      </c>
      <c r="H104" s="70"/>
      <c r="I104" s="70"/>
      <c r="J104" s="70">
        <v>537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28"/>
      <c r="W104" s="28"/>
      <c r="X104" s="28"/>
      <c r="Y104" s="28"/>
      <c r="Z104" s="28"/>
    </row>
    <row r="105" spans="1:26" ht="180">
      <c r="A105" s="62">
        <v>24</v>
      </c>
      <c r="B105" s="63" t="s">
        <v>122</v>
      </c>
      <c r="C105" s="64">
        <v>0.48799999999999999</v>
      </c>
      <c r="D105" s="65">
        <v>779.66</v>
      </c>
      <c r="E105" s="66" t="s">
        <v>123</v>
      </c>
      <c r="F105" s="65">
        <v>72.56</v>
      </c>
      <c r="G105" s="65">
        <v>380</v>
      </c>
      <c r="H105" s="65" t="s">
        <v>188</v>
      </c>
      <c r="I105" s="65">
        <v>35</v>
      </c>
      <c r="J105" s="65">
        <v>2749</v>
      </c>
      <c r="K105" s="66" t="s">
        <v>189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>
        <v>212</v>
      </c>
      <c r="V105" s="28"/>
      <c r="W105" s="28"/>
      <c r="X105" s="28"/>
      <c r="Y105" s="28"/>
      <c r="Z105" s="28"/>
    </row>
    <row r="106" spans="1:26" ht="24">
      <c r="A106" s="67"/>
      <c r="B106" s="68" t="s">
        <v>190</v>
      </c>
      <c r="C106" s="69" t="s">
        <v>127</v>
      </c>
      <c r="D106" s="70"/>
      <c r="E106" s="71"/>
      <c r="F106" s="70"/>
      <c r="G106" s="70">
        <v>118</v>
      </c>
      <c r="H106" s="70"/>
      <c r="I106" s="70"/>
      <c r="J106" s="70">
        <v>1477</v>
      </c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28"/>
      <c r="W106" s="28"/>
      <c r="X106" s="28"/>
      <c r="Y106" s="28"/>
      <c r="Z106" s="28"/>
    </row>
    <row r="107" spans="1:26" ht="24">
      <c r="A107" s="67"/>
      <c r="B107" s="68" t="s">
        <v>191</v>
      </c>
      <c r="C107" s="69" t="s">
        <v>121</v>
      </c>
      <c r="D107" s="70"/>
      <c r="E107" s="71"/>
      <c r="F107" s="70"/>
      <c r="G107" s="70">
        <v>78</v>
      </c>
      <c r="H107" s="70"/>
      <c r="I107" s="70"/>
      <c r="J107" s="70">
        <v>985</v>
      </c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28"/>
      <c r="W107" s="28"/>
      <c r="X107" s="28"/>
      <c r="Y107" s="28"/>
      <c r="Z107" s="28"/>
    </row>
    <row r="108" spans="1:26">
      <c r="A108" s="67"/>
      <c r="B108" s="68" t="s">
        <v>53</v>
      </c>
      <c r="C108" s="69" t="s">
        <v>54</v>
      </c>
      <c r="D108" s="70"/>
      <c r="E108" s="71"/>
      <c r="F108" s="70"/>
      <c r="G108" s="70">
        <v>576</v>
      </c>
      <c r="H108" s="70"/>
      <c r="I108" s="70"/>
      <c r="J108" s="70">
        <v>5211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28"/>
      <c r="W108" s="28"/>
      <c r="X108" s="28"/>
      <c r="Y108" s="28"/>
      <c r="Z108" s="28"/>
    </row>
    <row r="109" spans="1:26" ht="156">
      <c r="A109" s="62">
        <v>25</v>
      </c>
      <c r="B109" s="63" t="s">
        <v>192</v>
      </c>
      <c r="C109" s="64">
        <v>0.60509999999999997</v>
      </c>
      <c r="D109" s="65">
        <v>333</v>
      </c>
      <c r="E109" s="66" t="s">
        <v>193</v>
      </c>
      <c r="F109" s="65"/>
      <c r="G109" s="65">
        <v>201</v>
      </c>
      <c r="H109" s="65" t="s">
        <v>194</v>
      </c>
      <c r="I109" s="65"/>
      <c r="J109" s="65">
        <v>1080</v>
      </c>
      <c r="K109" s="66" t="s">
        <v>195</v>
      </c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28"/>
      <c r="W109" s="28"/>
      <c r="X109" s="28"/>
      <c r="Y109" s="28"/>
      <c r="Z109" s="28"/>
    </row>
    <row r="110" spans="1:26" ht="156">
      <c r="A110" s="62">
        <v>26</v>
      </c>
      <c r="B110" s="63" t="s">
        <v>133</v>
      </c>
      <c r="C110" s="64">
        <v>0.17199999999999999</v>
      </c>
      <c r="D110" s="65">
        <v>1105.55</v>
      </c>
      <c r="E110" s="66" t="s">
        <v>134</v>
      </c>
      <c r="F110" s="65">
        <v>73.040000000000006</v>
      </c>
      <c r="G110" s="65">
        <v>190</v>
      </c>
      <c r="H110" s="65" t="s">
        <v>196</v>
      </c>
      <c r="I110" s="65">
        <v>13</v>
      </c>
      <c r="J110" s="65">
        <v>1505</v>
      </c>
      <c r="K110" s="66" t="s">
        <v>197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>
        <v>71</v>
      </c>
      <c r="V110" s="28"/>
      <c r="W110" s="28"/>
      <c r="X110" s="28"/>
      <c r="Y110" s="28"/>
      <c r="Z110" s="28"/>
    </row>
    <row r="111" spans="1:26" ht="24">
      <c r="A111" s="67"/>
      <c r="B111" s="68" t="s">
        <v>198</v>
      </c>
      <c r="C111" s="69" t="s">
        <v>127</v>
      </c>
      <c r="D111" s="70"/>
      <c r="E111" s="71"/>
      <c r="F111" s="70"/>
      <c r="G111" s="70">
        <v>62</v>
      </c>
      <c r="H111" s="70"/>
      <c r="I111" s="70"/>
      <c r="J111" s="70">
        <v>781</v>
      </c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28"/>
      <c r="W111" s="28"/>
      <c r="X111" s="28"/>
      <c r="Y111" s="28"/>
      <c r="Z111" s="28"/>
    </row>
    <row r="112" spans="1:26" ht="24">
      <c r="A112" s="67"/>
      <c r="B112" s="68" t="s">
        <v>199</v>
      </c>
      <c r="C112" s="69" t="s">
        <v>121</v>
      </c>
      <c r="D112" s="70"/>
      <c r="E112" s="71"/>
      <c r="F112" s="70"/>
      <c r="G112" s="70">
        <v>41</v>
      </c>
      <c r="H112" s="70"/>
      <c r="I112" s="70"/>
      <c r="J112" s="70">
        <v>521</v>
      </c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28"/>
      <c r="W112" s="28"/>
      <c r="X112" s="28"/>
      <c r="Y112" s="28"/>
      <c r="Z112" s="28"/>
    </row>
    <row r="113" spans="1:26">
      <c r="A113" s="67"/>
      <c r="B113" s="68" t="s">
        <v>53</v>
      </c>
      <c r="C113" s="69" t="s">
        <v>54</v>
      </c>
      <c r="D113" s="70"/>
      <c r="E113" s="71"/>
      <c r="F113" s="70"/>
      <c r="G113" s="70">
        <v>293</v>
      </c>
      <c r="H113" s="70"/>
      <c r="I113" s="70"/>
      <c r="J113" s="70">
        <v>2807</v>
      </c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28"/>
      <c r="W113" s="28"/>
      <c r="X113" s="28"/>
      <c r="Y113" s="28"/>
      <c r="Z113" s="28"/>
    </row>
    <row r="114" spans="1:26" ht="144">
      <c r="A114" s="72">
        <v>27</v>
      </c>
      <c r="B114" s="73" t="s">
        <v>139</v>
      </c>
      <c r="C114" s="74">
        <v>19.78</v>
      </c>
      <c r="D114" s="75">
        <v>19.8</v>
      </c>
      <c r="E114" s="76" t="s">
        <v>140</v>
      </c>
      <c r="F114" s="75"/>
      <c r="G114" s="75">
        <v>392</v>
      </c>
      <c r="H114" s="75" t="s">
        <v>200</v>
      </c>
      <c r="I114" s="75"/>
      <c r="J114" s="75">
        <v>810</v>
      </c>
      <c r="K114" s="76" t="s">
        <v>201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28"/>
      <c r="W114" s="28"/>
      <c r="X114" s="28"/>
      <c r="Y114" s="28"/>
      <c r="Z114" s="28"/>
    </row>
    <row r="115" spans="1:26" ht="21" customHeight="1">
      <c r="A115" s="114" t="s">
        <v>202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28"/>
      <c r="W115" s="28"/>
      <c r="X115" s="28"/>
      <c r="Y115" s="28"/>
      <c r="Z115" s="28"/>
    </row>
    <row r="116" spans="1:26" ht="60">
      <c r="A116" s="62">
        <v>28</v>
      </c>
      <c r="B116" s="63" t="s">
        <v>203</v>
      </c>
      <c r="C116" s="64">
        <v>1.44</v>
      </c>
      <c r="D116" s="65">
        <v>495.59</v>
      </c>
      <c r="E116" s="66" t="s">
        <v>204</v>
      </c>
      <c r="F116" s="65" t="s">
        <v>205</v>
      </c>
      <c r="G116" s="65">
        <v>714</v>
      </c>
      <c r="H116" s="65" t="s">
        <v>206</v>
      </c>
      <c r="I116" s="65" t="s">
        <v>207</v>
      </c>
      <c r="J116" s="65">
        <v>6565</v>
      </c>
      <c r="K116" s="66" t="s">
        <v>208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 t="s">
        <v>209</v>
      </c>
      <c r="V116" s="28"/>
      <c r="W116" s="28"/>
      <c r="X116" s="28"/>
      <c r="Y116" s="28"/>
      <c r="Z116" s="28"/>
    </row>
    <row r="117" spans="1:26">
      <c r="A117" s="67"/>
      <c r="B117" s="68" t="s">
        <v>210</v>
      </c>
      <c r="C117" s="69" t="s">
        <v>211</v>
      </c>
      <c r="D117" s="70"/>
      <c r="E117" s="71"/>
      <c r="F117" s="70"/>
      <c r="G117" s="70">
        <v>418</v>
      </c>
      <c r="H117" s="70"/>
      <c r="I117" s="70"/>
      <c r="J117" s="70">
        <v>5257</v>
      </c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28"/>
      <c r="W117" s="28"/>
      <c r="X117" s="28"/>
      <c r="Y117" s="28"/>
      <c r="Z117" s="28"/>
    </row>
    <row r="118" spans="1:26">
      <c r="A118" s="67"/>
      <c r="B118" s="68" t="s">
        <v>212</v>
      </c>
      <c r="C118" s="69" t="s">
        <v>213</v>
      </c>
      <c r="D118" s="70"/>
      <c r="E118" s="71"/>
      <c r="F118" s="70"/>
      <c r="G118" s="70">
        <v>263</v>
      </c>
      <c r="H118" s="70"/>
      <c r="I118" s="70"/>
      <c r="J118" s="70">
        <v>3310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28"/>
      <c r="W118" s="28"/>
      <c r="X118" s="28"/>
      <c r="Y118" s="28"/>
      <c r="Z118" s="28"/>
    </row>
    <row r="119" spans="1:26">
      <c r="A119" s="67"/>
      <c r="B119" s="68" t="s">
        <v>53</v>
      </c>
      <c r="C119" s="69" t="s">
        <v>54</v>
      </c>
      <c r="D119" s="70"/>
      <c r="E119" s="71"/>
      <c r="F119" s="70"/>
      <c r="G119" s="70">
        <v>1395</v>
      </c>
      <c r="H119" s="70"/>
      <c r="I119" s="70"/>
      <c r="J119" s="70">
        <v>15132</v>
      </c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28"/>
      <c r="W119" s="28"/>
      <c r="X119" s="28"/>
      <c r="Y119" s="28"/>
      <c r="Z119" s="28"/>
    </row>
    <row r="120" spans="1:26" ht="60">
      <c r="A120" s="72">
        <v>29</v>
      </c>
      <c r="B120" s="73" t="s">
        <v>214</v>
      </c>
      <c r="C120" s="74">
        <v>4</v>
      </c>
      <c r="D120" s="75">
        <v>324.86</v>
      </c>
      <c r="E120" s="76" t="s">
        <v>215</v>
      </c>
      <c r="F120" s="75"/>
      <c r="G120" s="75">
        <v>1299</v>
      </c>
      <c r="H120" s="75" t="s">
        <v>216</v>
      </c>
      <c r="I120" s="75"/>
      <c r="J120" s="75">
        <v>8600</v>
      </c>
      <c r="K120" s="76" t="s">
        <v>217</v>
      </c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28"/>
      <c r="W120" s="28"/>
      <c r="X120" s="28"/>
      <c r="Y120" s="28"/>
      <c r="Z120" s="28"/>
    </row>
    <row r="121" spans="1:26" ht="36">
      <c r="A121" s="104" t="s">
        <v>218</v>
      </c>
      <c r="B121" s="104"/>
      <c r="C121" s="104"/>
      <c r="D121" s="104"/>
      <c r="E121" s="104"/>
      <c r="F121" s="104"/>
      <c r="G121" s="77">
        <v>16783</v>
      </c>
      <c r="H121" s="77" t="s">
        <v>219</v>
      </c>
      <c r="I121" s="77" t="s">
        <v>220</v>
      </c>
      <c r="J121" s="77">
        <v>95238</v>
      </c>
      <c r="K121" s="77" t="s">
        <v>221</v>
      </c>
      <c r="L121" s="77"/>
      <c r="M121" s="77"/>
      <c r="N121" s="77"/>
      <c r="O121" s="77"/>
      <c r="P121" s="77"/>
      <c r="Q121" s="77"/>
      <c r="R121" s="77"/>
      <c r="S121" s="77"/>
      <c r="T121" s="77"/>
      <c r="U121" s="77" t="s">
        <v>222</v>
      </c>
      <c r="V121" s="28"/>
      <c r="W121" s="28"/>
      <c r="X121" s="28"/>
      <c r="Y121" s="28"/>
      <c r="Z121" s="28"/>
    </row>
    <row r="122" spans="1:26">
      <c r="A122" s="104" t="s">
        <v>223</v>
      </c>
      <c r="B122" s="104"/>
      <c r="C122" s="104"/>
      <c r="D122" s="104"/>
      <c r="E122" s="104"/>
      <c r="F122" s="104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28"/>
      <c r="W122" s="28"/>
      <c r="X122" s="28"/>
      <c r="Y122" s="28"/>
      <c r="Z122" s="28"/>
    </row>
    <row r="123" spans="1:26">
      <c r="A123" s="104" t="s">
        <v>224</v>
      </c>
      <c r="B123" s="104"/>
      <c r="C123" s="104"/>
      <c r="D123" s="104"/>
      <c r="E123" s="104"/>
      <c r="F123" s="104"/>
      <c r="G123" s="77">
        <v>2289</v>
      </c>
      <c r="H123" s="77"/>
      <c r="I123" s="77"/>
      <c r="J123" s="77">
        <v>28782</v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28"/>
      <c r="W123" s="28"/>
      <c r="X123" s="28"/>
      <c r="Y123" s="28"/>
      <c r="Z123" s="28"/>
    </row>
    <row r="124" spans="1:26">
      <c r="A124" s="104" t="s">
        <v>225</v>
      </c>
      <c r="B124" s="104"/>
      <c r="C124" s="104"/>
      <c r="D124" s="104"/>
      <c r="E124" s="104"/>
      <c r="F124" s="104"/>
      <c r="G124" s="77">
        <v>11860</v>
      </c>
      <c r="H124" s="77"/>
      <c r="I124" s="77"/>
      <c r="J124" s="77">
        <v>53662</v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28"/>
      <c r="W124" s="28"/>
      <c r="X124" s="28"/>
      <c r="Y124" s="28"/>
      <c r="Z124" s="28"/>
    </row>
    <row r="125" spans="1:26">
      <c r="A125" s="104" t="s">
        <v>226</v>
      </c>
      <c r="B125" s="104"/>
      <c r="C125" s="104"/>
      <c r="D125" s="104"/>
      <c r="E125" s="104"/>
      <c r="F125" s="104"/>
      <c r="G125" s="77">
        <v>2964</v>
      </c>
      <c r="H125" s="77"/>
      <c r="I125" s="77"/>
      <c r="J125" s="77">
        <v>16950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28"/>
      <c r="W125" s="28"/>
      <c r="X125" s="28"/>
      <c r="Y125" s="28"/>
      <c r="Z125" s="28"/>
    </row>
    <row r="126" spans="1:26">
      <c r="A126" s="106" t="s">
        <v>227</v>
      </c>
      <c r="B126" s="106"/>
      <c r="C126" s="106"/>
      <c r="D126" s="106"/>
      <c r="E126" s="106"/>
      <c r="F126" s="106"/>
      <c r="G126" s="78">
        <v>2530</v>
      </c>
      <c r="H126" s="78"/>
      <c r="I126" s="78"/>
      <c r="J126" s="78">
        <v>31832</v>
      </c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28"/>
      <c r="W126" s="28"/>
      <c r="X126" s="28"/>
      <c r="Y126" s="28"/>
      <c r="Z126" s="28"/>
    </row>
    <row r="127" spans="1:26">
      <c r="A127" s="106" t="s">
        <v>228</v>
      </c>
      <c r="B127" s="106"/>
      <c r="C127" s="106"/>
      <c r="D127" s="106"/>
      <c r="E127" s="106"/>
      <c r="F127" s="106"/>
      <c r="G127" s="78">
        <v>1528</v>
      </c>
      <c r="H127" s="78"/>
      <c r="I127" s="78"/>
      <c r="J127" s="78">
        <v>19310</v>
      </c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28"/>
      <c r="W127" s="28"/>
      <c r="X127" s="28"/>
      <c r="Y127" s="28"/>
      <c r="Z127" s="28"/>
    </row>
    <row r="128" spans="1:26">
      <c r="A128" s="106" t="s">
        <v>229</v>
      </c>
      <c r="B128" s="106"/>
      <c r="C128" s="106"/>
      <c r="D128" s="106"/>
      <c r="E128" s="106"/>
      <c r="F128" s="106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28"/>
      <c r="W128" s="28"/>
      <c r="X128" s="28"/>
      <c r="Y128" s="28"/>
      <c r="Z128" s="28"/>
    </row>
    <row r="129" spans="1:26">
      <c r="A129" s="104" t="s">
        <v>230</v>
      </c>
      <c r="B129" s="104"/>
      <c r="C129" s="104"/>
      <c r="D129" s="104"/>
      <c r="E129" s="104"/>
      <c r="F129" s="104"/>
      <c r="G129" s="77">
        <v>846</v>
      </c>
      <c r="H129" s="77"/>
      <c r="I129" s="77"/>
      <c r="J129" s="77">
        <v>6332</v>
      </c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28"/>
      <c r="W129" s="28"/>
      <c r="X129" s="28"/>
      <c r="Y129" s="28"/>
      <c r="Z129" s="28"/>
    </row>
    <row r="130" spans="1:26">
      <c r="A130" s="104" t="s">
        <v>231</v>
      </c>
      <c r="B130" s="104"/>
      <c r="C130" s="104"/>
      <c r="D130" s="104"/>
      <c r="E130" s="104"/>
      <c r="F130" s="104"/>
      <c r="G130" s="77">
        <v>185</v>
      </c>
      <c r="H130" s="77"/>
      <c r="I130" s="77"/>
      <c r="J130" s="77">
        <v>2316</v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28"/>
      <c r="W130" s="28"/>
      <c r="X130" s="28"/>
      <c r="Y130" s="28"/>
      <c r="Z130" s="28"/>
    </row>
    <row r="131" spans="1:26">
      <c r="A131" s="104" t="s">
        <v>232</v>
      </c>
      <c r="B131" s="104"/>
      <c r="C131" s="104"/>
      <c r="D131" s="104"/>
      <c r="E131" s="104"/>
      <c r="F131" s="104"/>
      <c r="G131" s="77">
        <v>12281</v>
      </c>
      <c r="H131" s="77"/>
      <c r="I131" s="77"/>
      <c r="J131" s="77">
        <v>82695</v>
      </c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28"/>
      <c r="W131" s="28"/>
      <c r="X131" s="28"/>
      <c r="Y131" s="28"/>
      <c r="Z131" s="28"/>
    </row>
    <row r="132" spans="1:26">
      <c r="A132" s="104" t="s">
        <v>233</v>
      </c>
      <c r="B132" s="104"/>
      <c r="C132" s="104"/>
      <c r="D132" s="104"/>
      <c r="E132" s="104"/>
      <c r="F132" s="104"/>
      <c r="G132" s="77">
        <v>201</v>
      </c>
      <c r="H132" s="77"/>
      <c r="I132" s="77"/>
      <c r="J132" s="77">
        <v>1558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28"/>
      <c r="W132" s="28"/>
      <c r="X132" s="28"/>
      <c r="Y132" s="28"/>
      <c r="Z132" s="28"/>
    </row>
    <row r="133" spans="1:26">
      <c r="A133" s="104" t="s">
        <v>234</v>
      </c>
      <c r="B133" s="104"/>
      <c r="C133" s="104"/>
      <c r="D133" s="104"/>
      <c r="E133" s="104"/>
      <c r="F133" s="104"/>
      <c r="G133" s="77">
        <v>4634</v>
      </c>
      <c r="H133" s="77"/>
      <c r="I133" s="77"/>
      <c r="J133" s="77">
        <v>29747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28"/>
      <c r="W133" s="28"/>
      <c r="X133" s="28"/>
      <c r="Y133" s="28"/>
      <c r="Z133" s="28"/>
    </row>
    <row r="134" spans="1:26">
      <c r="A134" s="104" t="s">
        <v>235</v>
      </c>
      <c r="B134" s="104"/>
      <c r="C134" s="104"/>
      <c r="D134" s="104"/>
      <c r="E134" s="104"/>
      <c r="F134" s="104"/>
      <c r="G134" s="77">
        <v>2694</v>
      </c>
      <c r="H134" s="77"/>
      <c r="I134" s="77"/>
      <c r="J134" s="77">
        <v>23732</v>
      </c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28"/>
      <c r="W134" s="28"/>
      <c r="X134" s="28"/>
      <c r="Y134" s="28"/>
      <c r="Z134" s="28"/>
    </row>
    <row r="135" spans="1:26">
      <c r="A135" s="104" t="s">
        <v>236</v>
      </c>
      <c r="B135" s="104"/>
      <c r="C135" s="104"/>
      <c r="D135" s="104"/>
      <c r="E135" s="104"/>
      <c r="F135" s="104"/>
      <c r="G135" s="77">
        <v>20841</v>
      </c>
      <c r="H135" s="77"/>
      <c r="I135" s="77"/>
      <c r="J135" s="77">
        <v>146380</v>
      </c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28"/>
      <c r="W135" s="28"/>
      <c r="X135" s="28"/>
      <c r="Y135" s="28"/>
      <c r="Z135" s="28"/>
    </row>
    <row r="136" spans="1:26">
      <c r="A136" s="104" t="s">
        <v>238</v>
      </c>
      <c r="B136" s="104"/>
      <c r="C136" s="104"/>
      <c r="D136" s="104"/>
      <c r="E136" s="104"/>
      <c r="F136" s="104"/>
      <c r="G136" s="77">
        <v>3751.38</v>
      </c>
      <c r="H136" s="77"/>
      <c r="I136" s="77"/>
      <c r="J136" s="77">
        <v>24551.82</v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28"/>
      <c r="W136" s="28"/>
      <c r="X136" s="28"/>
      <c r="Y136" s="28"/>
      <c r="Z136" s="28"/>
    </row>
    <row r="137" spans="1:26">
      <c r="A137" s="106" t="s">
        <v>239</v>
      </c>
      <c r="B137" s="106"/>
      <c r="C137" s="106"/>
      <c r="D137" s="106"/>
      <c r="E137" s="106"/>
      <c r="F137" s="106"/>
      <c r="G137" s="78">
        <v>20470</v>
      </c>
      <c r="H137" s="78"/>
      <c r="I137" s="78"/>
      <c r="J137" s="78">
        <v>172728</v>
      </c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28"/>
      <c r="W137" s="28"/>
      <c r="X137" s="28"/>
      <c r="Y137" s="28"/>
      <c r="Z137" s="28"/>
    </row>
    <row r="138" spans="1:26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8"/>
      <c r="W138" s="28"/>
      <c r="X138" s="28"/>
      <c r="Y138" s="28"/>
      <c r="Z138" s="28"/>
    </row>
    <row r="139" spans="1:26">
      <c r="A139" s="29"/>
      <c r="B139" s="53" t="s">
        <v>39</v>
      </c>
      <c r="C139" s="54"/>
      <c r="D139" s="55"/>
      <c r="E139" s="55"/>
      <c r="F139" s="54"/>
      <c r="G139" s="56">
        <f>IF(ISBLANK(X20),"",ROUND(Y20/X20,2)*100)</f>
        <v>111.00000000000001</v>
      </c>
      <c r="H139" s="4"/>
      <c r="I139" s="4"/>
      <c r="J139" s="56">
        <f>IF(ISBLANK(X21),"",ROUND(Y21/X21,2)*100)</f>
        <v>111.00000000000001</v>
      </c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28"/>
      <c r="W139" s="28"/>
      <c r="X139" s="28"/>
      <c r="Y139" s="28"/>
      <c r="Z139" s="28"/>
    </row>
    <row r="140" spans="1:26">
      <c r="A140" s="29"/>
      <c r="B140" s="53" t="s">
        <v>40</v>
      </c>
      <c r="C140" s="54"/>
      <c r="D140" s="55"/>
      <c r="E140" s="55"/>
      <c r="F140" s="54"/>
      <c r="G140" s="22">
        <f>IF(ISBLANK(X20),"",ROUND(Z20/X20,2)*100)</f>
        <v>67</v>
      </c>
      <c r="H140" s="6"/>
      <c r="I140" s="6"/>
      <c r="J140" s="22">
        <f>IF(ISBLANK(X21),"",ROUND(Z21/X21,2)*100)</f>
        <v>67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28"/>
      <c r="W140" s="28"/>
      <c r="X140" s="28"/>
      <c r="Y140" s="28"/>
      <c r="Z140" s="28"/>
    </row>
    <row r="141" spans="1:26">
      <c r="A141" s="5"/>
      <c r="B141" s="6" t="s">
        <v>505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28"/>
      <c r="W141" s="28"/>
      <c r="X141" s="28"/>
      <c r="Y141" s="28"/>
      <c r="Z141" s="28"/>
    </row>
    <row r="142" spans="1:26">
      <c r="A142" s="59" t="s">
        <v>41</v>
      </c>
      <c r="B142" s="6"/>
      <c r="C142" s="6" t="s">
        <v>506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3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59" t="s">
        <v>42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2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6"/>
      <c r="W145" s="6"/>
      <c r="X145" s="6"/>
      <c r="Y145" s="6"/>
      <c r="Z145" s="6"/>
    </row>
    <row r="146" spans="1:26">
      <c r="V146" s="30"/>
      <c r="W146" s="30"/>
      <c r="X146" s="30"/>
      <c r="Y146" s="30"/>
      <c r="Z146" s="30"/>
    </row>
  </sheetData>
  <mergeCells count="49">
    <mergeCell ref="J17:K17"/>
    <mergeCell ref="J20:K20"/>
    <mergeCell ref="G18:H18"/>
    <mergeCell ref="G19:H19"/>
    <mergeCell ref="J18:K18"/>
    <mergeCell ref="J19:K19"/>
    <mergeCell ref="G17:H17"/>
    <mergeCell ref="G21:H21"/>
    <mergeCell ref="J21:K21"/>
    <mergeCell ref="J27:J28"/>
    <mergeCell ref="G26:I26"/>
    <mergeCell ref="G20:H20"/>
    <mergeCell ref="C26:C28"/>
    <mergeCell ref="D26:F26"/>
    <mergeCell ref="D27:D28"/>
    <mergeCell ref="J26:U26"/>
    <mergeCell ref="G27:G28"/>
    <mergeCell ref="A135:F135"/>
    <mergeCell ref="A136:F136"/>
    <mergeCell ref="A137:F137"/>
    <mergeCell ref="A133:F133"/>
    <mergeCell ref="A30:U30"/>
    <mergeCell ref="A31:U31"/>
    <mergeCell ref="A76:U76"/>
    <mergeCell ref="A77:U77"/>
    <mergeCell ref="A115:U115"/>
    <mergeCell ref="A121:F121"/>
    <mergeCell ref="A127:F127"/>
    <mergeCell ref="A128:F128"/>
    <mergeCell ref="A129:F129"/>
    <mergeCell ref="A130:F130"/>
    <mergeCell ref="A122:F122"/>
    <mergeCell ref="A123:F123"/>
    <mergeCell ref="A132:F132"/>
    <mergeCell ref="A131:F131"/>
    <mergeCell ref="I2:U2"/>
    <mergeCell ref="I4:U4"/>
    <mergeCell ref="A134:F134"/>
    <mergeCell ref="A124:F124"/>
    <mergeCell ref="A125:F125"/>
    <mergeCell ref="A126:F126"/>
    <mergeCell ref="A11:U11"/>
    <mergeCell ref="A12:U12"/>
    <mergeCell ref="A13:U13"/>
    <mergeCell ref="A14:U14"/>
    <mergeCell ref="J16:U16"/>
    <mergeCell ref="G16:I16"/>
    <mergeCell ref="A26:A28"/>
    <mergeCell ref="B26:B28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115"/>
  <sheetViews>
    <sheetView showGridLines="0" tabSelected="1" topLeftCell="A100" workbookViewId="0">
      <selection activeCell="A9" sqref="A9:N9"/>
    </sheetView>
  </sheetViews>
  <sheetFormatPr defaultRowHeight="12.75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1" spans="1:23">
      <c r="J1" s="124" t="s">
        <v>515</v>
      </c>
      <c r="K1" s="124"/>
      <c r="L1" s="124"/>
      <c r="M1" s="124"/>
      <c r="N1" s="124"/>
    </row>
    <row r="2" spans="1:23">
      <c r="J2" s="124"/>
      <c r="K2" s="124"/>
      <c r="L2" s="124"/>
      <c r="M2" s="124"/>
      <c r="N2" s="124"/>
    </row>
    <row r="3" spans="1:23">
      <c r="J3" s="105" t="s">
        <v>513</v>
      </c>
      <c r="K3" s="105"/>
      <c r="L3" s="105"/>
      <c r="M3" s="105"/>
      <c r="N3" s="105"/>
    </row>
    <row r="4" spans="1:23" s="7" customFormat="1" ht="12.75" customHeight="1">
      <c r="A4" s="8" t="s">
        <v>1</v>
      </c>
      <c r="B4" s="6" t="s">
        <v>512</v>
      </c>
      <c r="C4" s="6"/>
      <c r="D4" s="6"/>
      <c r="J4" s="105"/>
      <c r="K4" s="105"/>
      <c r="L4" s="105"/>
      <c r="M4" s="105"/>
      <c r="N4" s="105"/>
    </row>
    <row r="5" spans="1:23" s="7" customFormat="1">
      <c r="A5" s="5"/>
      <c r="B5" s="6"/>
      <c r="C5" s="6"/>
      <c r="D5" s="6"/>
      <c r="L5" s="31"/>
    </row>
    <row r="6" spans="1:23" s="7" customFormat="1">
      <c r="A6" s="8" t="s">
        <v>3</v>
      </c>
      <c r="B6" s="6" t="s">
        <v>508</v>
      </c>
      <c r="C6" s="6"/>
      <c r="D6" s="6"/>
      <c r="L6" s="31"/>
    </row>
    <row r="7" spans="1:23" s="7" customFormat="1" ht="15">
      <c r="A7" s="107" t="s">
        <v>38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9"/>
      <c r="P7" s="9"/>
      <c r="Q7" s="9"/>
      <c r="R7" s="9"/>
      <c r="S7" s="9"/>
      <c r="T7" s="9"/>
      <c r="U7" s="9"/>
      <c r="V7" s="9"/>
      <c r="W7" s="9"/>
    </row>
    <row r="8" spans="1:23" s="7" customFormat="1" ht="12">
      <c r="A8" s="108" t="s">
        <v>34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"/>
      <c r="P8" s="10"/>
      <c r="Q8" s="10"/>
      <c r="R8" s="10"/>
      <c r="S8" s="10"/>
      <c r="T8" s="10"/>
      <c r="U8" s="10"/>
      <c r="V8" s="10"/>
      <c r="W8" s="10"/>
    </row>
    <row r="9" spans="1:23" s="7" customFormat="1" ht="12">
      <c r="A9" s="108" t="s">
        <v>516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"/>
      <c r="P9" s="10"/>
      <c r="Q9" s="10"/>
      <c r="R9" s="10"/>
      <c r="S9" s="10"/>
      <c r="T9" s="10"/>
      <c r="U9" s="10"/>
      <c r="V9" s="10"/>
      <c r="W9" s="10"/>
    </row>
    <row r="10" spans="1:23" s="7" customFormat="1" ht="12">
      <c r="A10" s="109" t="s">
        <v>504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>
      <c r="L11" s="31"/>
    </row>
    <row r="12" spans="1:23" s="7" customFormat="1" ht="12.75" customHeight="1">
      <c r="G12" s="139" t="s">
        <v>20</v>
      </c>
      <c r="H12" s="140"/>
      <c r="I12" s="140"/>
      <c r="J12" s="139" t="s">
        <v>21</v>
      </c>
      <c r="K12" s="140"/>
      <c r="L12" s="140"/>
      <c r="M12" s="141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7" customFormat="1">
      <c r="D13" s="5" t="s">
        <v>5</v>
      </c>
      <c r="G13" s="120">
        <f>20470/1000</f>
        <v>20.47</v>
      </c>
      <c r="H13" s="121"/>
      <c r="I13" s="33" t="s">
        <v>6</v>
      </c>
      <c r="J13" s="122">
        <f>172728/1000</f>
        <v>172.72800000000001</v>
      </c>
      <c r="K13" s="123"/>
      <c r="L13" s="34"/>
      <c r="M13" s="11" t="s">
        <v>6</v>
      </c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23" s="7" customFormat="1">
      <c r="D14" s="13" t="s">
        <v>36</v>
      </c>
      <c r="F14" s="14"/>
      <c r="G14" s="120">
        <f>0/1000</f>
        <v>0</v>
      </c>
      <c r="H14" s="121"/>
      <c r="I14" s="11" t="s">
        <v>6</v>
      </c>
      <c r="J14" s="122">
        <f>0/1000</f>
        <v>0</v>
      </c>
      <c r="K14" s="123"/>
      <c r="L14" s="34"/>
      <c r="M14" s="11" t="s">
        <v>6</v>
      </c>
      <c r="N14" s="35"/>
      <c r="O14" s="35"/>
      <c r="P14" s="35"/>
      <c r="Q14" s="35"/>
      <c r="R14" s="35"/>
      <c r="S14" s="35"/>
      <c r="T14" s="35"/>
    </row>
    <row r="15" spans="1:23" s="7" customFormat="1">
      <c r="D15" s="13" t="s">
        <v>37</v>
      </c>
      <c r="F15" s="14"/>
      <c r="G15" s="120">
        <f>0/1000</f>
        <v>0</v>
      </c>
      <c r="H15" s="121"/>
      <c r="I15" s="11" t="s">
        <v>6</v>
      </c>
      <c r="J15" s="122">
        <f>0/1000</f>
        <v>0</v>
      </c>
      <c r="K15" s="123"/>
      <c r="L15" s="34"/>
      <c r="M15" s="11" t="s">
        <v>6</v>
      </c>
      <c r="N15" s="35"/>
      <c r="O15" s="35"/>
      <c r="P15" s="35"/>
      <c r="Q15" s="35"/>
      <c r="R15" s="35"/>
      <c r="S15" s="35"/>
      <c r="T15" s="35"/>
    </row>
    <row r="16" spans="1:23" s="7" customFormat="1">
      <c r="D16" s="5" t="s">
        <v>7</v>
      </c>
      <c r="G16" s="120">
        <f>(O16+O17)/1000</f>
        <v>0.18803999999999998</v>
      </c>
      <c r="H16" s="121"/>
      <c r="I16" s="33" t="s">
        <v>8</v>
      </c>
      <c r="J16" s="122">
        <f>(P16+P17)/1000</f>
        <v>0.18803999999999998</v>
      </c>
      <c r="K16" s="123"/>
      <c r="L16" s="15">
        <v>1959</v>
      </c>
      <c r="M16" s="11" t="s">
        <v>8</v>
      </c>
      <c r="N16" s="35"/>
      <c r="O16" s="15">
        <v>166.64</v>
      </c>
      <c r="P16" s="16">
        <v>166.64</v>
      </c>
      <c r="Q16" s="35"/>
      <c r="R16" s="35"/>
      <c r="S16" s="35"/>
      <c r="T16" s="35"/>
      <c r="U16" s="35"/>
      <c r="V16" s="35"/>
      <c r="W16" s="36"/>
    </row>
    <row r="17" spans="1:23" s="7" customFormat="1">
      <c r="D17" s="5" t="s">
        <v>9</v>
      </c>
      <c r="G17" s="120">
        <f>2289/1000</f>
        <v>2.2890000000000001</v>
      </c>
      <c r="H17" s="121"/>
      <c r="I17" s="33" t="s">
        <v>6</v>
      </c>
      <c r="J17" s="122">
        <f>28782/1000</f>
        <v>28.782</v>
      </c>
      <c r="K17" s="123"/>
      <c r="L17" s="16">
        <v>24626</v>
      </c>
      <c r="M17" s="11" t="s">
        <v>6</v>
      </c>
      <c r="N17" s="35"/>
      <c r="O17" s="15">
        <v>21.4</v>
      </c>
      <c r="P17" s="16">
        <v>21.4</v>
      </c>
      <c r="Q17" s="35"/>
      <c r="R17" s="35"/>
      <c r="S17" s="35"/>
      <c r="T17" s="35"/>
      <c r="U17" s="35"/>
      <c r="V17" s="35"/>
      <c r="W17" s="36"/>
    </row>
    <row r="18" spans="1:23" s="7" customFormat="1">
      <c r="F18" s="6"/>
      <c r="G18" s="17"/>
      <c r="H18" s="17"/>
      <c r="I18" s="18"/>
      <c r="J18" s="19"/>
      <c r="K18" s="37"/>
      <c r="L18" s="15">
        <v>330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</row>
    <row r="19" spans="1:23" s="7" customFormat="1">
      <c r="B19" s="6"/>
      <c r="C19" s="6"/>
      <c r="D19" s="6"/>
      <c r="F19" s="14"/>
      <c r="G19" s="20"/>
      <c r="H19" s="20"/>
      <c r="I19" s="21"/>
      <c r="J19" s="22"/>
      <c r="K19" s="22"/>
      <c r="L19" s="16">
        <v>4156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1"/>
    </row>
    <row r="20" spans="1:23" s="7" customFormat="1" ht="12">
      <c r="A20" s="5" t="str">
        <f>"Составлена в базисных ценах на 01.2000 г. и текущих ценах на " &amp; IF(LEN(L20)&gt;3,MID(L20,4,LEN(L20)),L20)</f>
        <v xml:space="preserve">Составлена в базисных ценах на 01.2000 г. и текущих ценах на </v>
      </c>
      <c r="D20" s="7" t="s">
        <v>503</v>
      </c>
    </row>
    <row r="21" spans="1:23" s="7" customFormat="1" ht="13.5" thickBot="1">
      <c r="A21" s="23"/>
      <c r="L21" s="31"/>
    </row>
    <row r="22" spans="1:23" s="25" customFormat="1" ht="23.25" customHeight="1" thickBot="1">
      <c r="A22" s="130" t="s">
        <v>10</v>
      </c>
      <c r="B22" s="130" t="s">
        <v>0</v>
      </c>
      <c r="C22" s="130" t="s">
        <v>22</v>
      </c>
      <c r="D22" s="39" t="s">
        <v>23</v>
      </c>
      <c r="E22" s="130" t="s">
        <v>24</v>
      </c>
      <c r="F22" s="134" t="s">
        <v>25</v>
      </c>
      <c r="G22" s="135"/>
      <c r="H22" s="134" t="s">
        <v>26</v>
      </c>
      <c r="I22" s="138"/>
      <c r="J22" s="138"/>
      <c r="K22" s="135"/>
      <c r="L22" s="40"/>
      <c r="M22" s="130" t="s">
        <v>27</v>
      </c>
      <c r="N22" s="130" t="s">
        <v>28</v>
      </c>
    </row>
    <row r="23" spans="1:23" s="25" customFormat="1" ht="19.5" customHeight="1" thickBot="1">
      <c r="A23" s="131"/>
      <c r="B23" s="131"/>
      <c r="C23" s="131"/>
      <c r="D23" s="130" t="s">
        <v>33</v>
      </c>
      <c r="E23" s="131"/>
      <c r="F23" s="136"/>
      <c r="G23" s="137"/>
      <c r="H23" s="132" t="s">
        <v>29</v>
      </c>
      <c r="I23" s="133"/>
      <c r="J23" s="132" t="s">
        <v>30</v>
      </c>
      <c r="K23" s="133"/>
      <c r="L23" s="41"/>
      <c r="M23" s="131"/>
      <c r="N23" s="131"/>
    </row>
    <row r="24" spans="1:23" s="25" customFormat="1" ht="19.5" customHeight="1">
      <c r="A24" s="131"/>
      <c r="B24" s="131"/>
      <c r="C24" s="131"/>
      <c r="D24" s="131"/>
      <c r="E24" s="131"/>
      <c r="F24" s="79" t="s">
        <v>31</v>
      </c>
      <c r="G24" s="79" t="s">
        <v>32</v>
      </c>
      <c r="H24" s="79" t="s">
        <v>31</v>
      </c>
      <c r="I24" s="79" t="s">
        <v>32</v>
      </c>
      <c r="J24" s="79" t="s">
        <v>31</v>
      </c>
      <c r="K24" s="79" t="s">
        <v>32</v>
      </c>
      <c r="L24" s="41"/>
      <c r="M24" s="131"/>
      <c r="N24" s="131"/>
    </row>
    <row r="25" spans="1:23">
      <c r="A25" s="80">
        <v>1</v>
      </c>
      <c r="B25" s="80">
        <v>2</v>
      </c>
      <c r="C25" s="80">
        <v>3</v>
      </c>
      <c r="D25" s="80">
        <v>4</v>
      </c>
      <c r="E25" s="80">
        <v>5</v>
      </c>
      <c r="F25" s="80">
        <v>6</v>
      </c>
      <c r="G25" s="80">
        <v>7</v>
      </c>
      <c r="H25" s="80">
        <v>8</v>
      </c>
      <c r="I25" s="80">
        <v>9</v>
      </c>
      <c r="J25" s="80">
        <v>10</v>
      </c>
      <c r="K25" s="80">
        <v>11</v>
      </c>
      <c r="L25" s="81"/>
      <c r="M25" s="80">
        <v>12</v>
      </c>
      <c r="N25" s="80">
        <v>13</v>
      </c>
    </row>
    <row r="26" spans="1:23" s="6" customFormat="1" ht="17.850000000000001" customHeight="1">
      <c r="A26" s="129" t="s">
        <v>240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23" s="6" customFormat="1" ht="17.850000000000001" customHeight="1">
      <c r="A27" s="129" t="s">
        <v>241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23" ht="24">
      <c r="A28" s="82">
        <v>1</v>
      </c>
      <c r="B28" s="83" t="s">
        <v>242</v>
      </c>
      <c r="C28" s="63" t="s">
        <v>243</v>
      </c>
      <c r="D28" s="84" t="s">
        <v>244</v>
      </c>
      <c r="E28" s="85">
        <v>10.96</v>
      </c>
      <c r="F28" s="65" t="s">
        <v>245</v>
      </c>
      <c r="G28" s="65">
        <v>108.06</v>
      </c>
      <c r="H28" s="86"/>
      <c r="I28" s="86"/>
      <c r="J28" s="65" t="s">
        <v>246</v>
      </c>
      <c r="K28" s="65">
        <v>1358.82</v>
      </c>
      <c r="L28" s="87"/>
      <c r="M28" s="86">
        <f t="shared" ref="M28:M39" si="0">IF(ISNUMBER(K28/G28),IF(NOT(K28/G28=0),K28/G28, " "), " ")</f>
        <v>12.574680732926151</v>
      </c>
      <c r="N28" s="84"/>
    </row>
    <row r="29" spans="1:23" s="6" customFormat="1" ht="24">
      <c r="A29" s="82">
        <v>2</v>
      </c>
      <c r="B29" s="83" t="s">
        <v>247</v>
      </c>
      <c r="C29" s="63" t="s">
        <v>248</v>
      </c>
      <c r="D29" s="84" t="s">
        <v>244</v>
      </c>
      <c r="E29" s="85">
        <v>34.869999999999997</v>
      </c>
      <c r="F29" s="65" t="s">
        <v>249</v>
      </c>
      <c r="G29" s="65">
        <v>375.9</v>
      </c>
      <c r="H29" s="86"/>
      <c r="I29" s="86"/>
      <c r="J29" s="65" t="s">
        <v>250</v>
      </c>
      <c r="K29" s="65">
        <v>4728.38</v>
      </c>
      <c r="L29" s="87"/>
      <c r="M29" s="86">
        <f t="shared" si="0"/>
        <v>12.578824155360468</v>
      </c>
      <c r="N29" s="84"/>
    </row>
    <row r="30" spans="1:23" s="6" customFormat="1" ht="24">
      <c r="A30" s="82">
        <v>3</v>
      </c>
      <c r="B30" s="83" t="s">
        <v>251</v>
      </c>
      <c r="C30" s="63" t="s">
        <v>252</v>
      </c>
      <c r="D30" s="84" t="s">
        <v>244</v>
      </c>
      <c r="E30" s="85">
        <v>18.98</v>
      </c>
      <c r="F30" s="65" t="s">
        <v>253</v>
      </c>
      <c r="G30" s="65">
        <v>207.26</v>
      </c>
      <c r="H30" s="86"/>
      <c r="I30" s="86"/>
      <c r="J30" s="65" t="s">
        <v>254</v>
      </c>
      <c r="K30" s="65">
        <v>2605.5700000000002</v>
      </c>
      <c r="L30" s="87"/>
      <c r="M30" s="86">
        <f t="shared" si="0"/>
        <v>12.571504390620477</v>
      </c>
      <c r="N30" s="84"/>
    </row>
    <row r="31" spans="1:23" s="6" customFormat="1" ht="24">
      <c r="A31" s="82">
        <v>4</v>
      </c>
      <c r="B31" s="83" t="s">
        <v>255</v>
      </c>
      <c r="C31" s="63" t="s">
        <v>256</v>
      </c>
      <c r="D31" s="84" t="s">
        <v>244</v>
      </c>
      <c r="E31" s="85">
        <v>1.1599999999999999</v>
      </c>
      <c r="F31" s="65" t="s">
        <v>257</v>
      </c>
      <c r="G31" s="65">
        <v>12.99</v>
      </c>
      <c r="H31" s="86"/>
      <c r="I31" s="86"/>
      <c r="J31" s="65" t="s">
        <v>258</v>
      </c>
      <c r="K31" s="65">
        <v>163.33000000000001</v>
      </c>
      <c r="L31" s="87"/>
      <c r="M31" s="86">
        <f t="shared" si="0"/>
        <v>12.573518090839107</v>
      </c>
      <c r="N31" s="84"/>
    </row>
    <row r="32" spans="1:23" s="6" customFormat="1" ht="24">
      <c r="A32" s="82">
        <v>5</v>
      </c>
      <c r="B32" s="83" t="s">
        <v>259</v>
      </c>
      <c r="C32" s="63" t="s">
        <v>260</v>
      </c>
      <c r="D32" s="84" t="s">
        <v>244</v>
      </c>
      <c r="E32" s="85">
        <v>39.65</v>
      </c>
      <c r="F32" s="65" t="s">
        <v>261</v>
      </c>
      <c r="G32" s="65">
        <v>476.99</v>
      </c>
      <c r="H32" s="86"/>
      <c r="I32" s="86"/>
      <c r="J32" s="65" t="s">
        <v>262</v>
      </c>
      <c r="K32" s="65">
        <v>5995.08</v>
      </c>
      <c r="L32" s="87"/>
      <c r="M32" s="86">
        <f t="shared" si="0"/>
        <v>12.568565378729113</v>
      </c>
      <c r="N32" s="84"/>
    </row>
    <row r="33" spans="1:14" ht="24">
      <c r="A33" s="82">
        <v>6</v>
      </c>
      <c r="B33" s="83" t="s">
        <v>263</v>
      </c>
      <c r="C33" s="63" t="s">
        <v>264</v>
      </c>
      <c r="D33" s="84" t="s">
        <v>244</v>
      </c>
      <c r="E33" s="85">
        <v>31.74</v>
      </c>
      <c r="F33" s="65" t="s">
        <v>265</v>
      </c>
      <c r="G33" s="65">
        <v>391.67</v>
      </c>
      <c r="H33" s="86"/>
      <c r="I33" s="86"/>
      <c r="J33" s="65" t="s">
        <v>266</v>
      </c>
      <c r="K33" s="65">
        <v>4925.1000000000004</v>
      </c>
      <c r="L33" s="87"/>
      <c r="M33" s="86">
        <f t="shared" si="0"/>
        <v>12.574616386243521</v>
      </c>
      <c r="N33" s="84"/>
    </row>
    <row r="34" spans="1:14" ht="24">
      <c r="A34" s="82">
        <v>7</v>
      </c>
      <c r="B34" s="83" t="s">
        <v>267</v>
      </c>
      <c r="C34" s="63" t="s">
        <v>268</v>
      </c>
      <c r="D34" s="84" t="s">
        <v>244</v>
      </c>
      <c r="E34" s="85">
        <v>4.37</v>
      </c>
      <c r="F34" s="65" t="s">
        <v>269</v>
      </c>
      <c r="G34" s="65">
        <v>54.8</v>
      </c>
      <c r="H34" s="86"/>
      <c r="I34" s="86"/>
      <c r="J34" s="65" t="s">
        <v>270</v>
      </c>
      <c r="K34" s="65">
        <v>688.8</v>
      </c>
      <c r="L34" s="87"/>
      <c r="M34" s="86">
        <f t="shared" si="0"/>
        <v>12.569343065693431</v>
      </c>
      <c r="N34" s="84"/>
    </row>
    <row r="35" spans="1:14" ht="24">
      <c r="A35" s="82">
        <v>8</v>
      </c>
      <c r="B35" s="83" t="s">
        <v>271</v>
      </c>
      <c r="C35" s="63" t="s">
        <v>272</v>
      </c>
      <c r="D35" s="84" t="s">
        <v>244</v>
      </c>
      <c r="E35" s="85">
        <v>14.63</v>
      </c>
      <c r="F35" s="65" t="s">
        <v>273</v>
      </c>
      <c r="G35" s="65">
        <v>191.51</v>
      </c>
      <c r="H35" s="86"/>
      <c r="I35" s="86"/>
      <c r="J35" s="65" t="s">
        <v>274</v>
      </c>
      <c r="K35" s="65">
        <v>2406.64</v>
      </c>
      <c r="L35" s="87"/>
      <c r="M35" s="86">
        <f t="shared" si="0"/>
        <v>12.566654482794632</v>
      </c>
      <c r="N35" s="84"/>
    </row>
    <row r="36" spans="1:14" ht="24">
      <c r="A36" s="82">
        <v>9</v>
      </c>
      <c r="B36" s="83" t="s">
        <v>275</v>
      </c>
      <c r="C36" s="63" t="s">
        <v>276</v>
      </c>
      <c r="D36" s="84" t="s">
        <v>244</v>
      </c>
      <c r="E36" s="85">
        <v>7.73</v>
      </c>
      <c r="F36" s="65" t="s">
        <v>277</v>
      </c>
      <c r="G36" s="65">
        <v>104.05</v>
      </c>
      <c r="H36" s="86"/>
      <c r="I36" s="86"/>
      <c r="J36" s="65" t="s">
        <v>278</v>
      </c>
      <c r="K36" s="65">
        <v>1308.1400000000001</v>
      </c>
      <c r="L36" s="87"/>
      <c r="M36" s="86">
        <f t="shared" si="0"/>
        <v>12.572224891878905</v>
      </c>
      <c r="N36" s="84"/>
    </row>
    <row r="37" spans="1:14" ht="24">
      <c r="A37" s="82">
        <v>10</v>
      </c>
      <c r="B37" s="83" t="s">
        <v>279</v>
      </c>
      <c r="C37" s="63" t="s">
        <v>280</v>
      </c>
      <c r="D37" s="84" t="s">
        <v>244</v>
      </c>
      <c r="E37" s="85">
        <v>2.5499999999999998</v>
      </c>
      <c r="F37" s="65" t="s">
        <v>281</v>
      </c>
      <c r="G37" s="65">
        <v>35.75</v>
      </c>
      <c r="H37" s="86"/>
      <c r="I37" s="86"/>
      <c r="J37" s="65" t="s">
        <v>282</v>
      </c>
      <c r="K37" s="65">
        <v>449.49</v>
      </c>
      <c r="L37" s="87"/>
      <c r="M37" s="86">
        <f t="shared" si="0"/>
        <v>12.573146853146854</v>
      </c>
      <c r="N37" s="84"/>
    </row>
    <row r="38" spans="1:14" ht="24">
      <c r="A38" s="82">
        <v>11</v>
      </c>
      <c r="B38" s="83">
        <v>2</v>
      </c>
      <c r="C38" s="63" t="s">
        <v>283</v>
      </c>
      <c r="D38" s="84" t="s">
        <v>244</v>
      </c>
      <c r="E38" s="85">
        <v>21.4</v>
      </c>
      <c r="F38" s="65" t="s">
        <v>284</v>
      </c>
      <c r="G38" s="65"/>
      <c r="H38" s="86"/>
      <c r="I38" s="86"/>
      <c r="J38" s="65" t="s">
        <v>284</v>
      </c>
      <c r="K38" s="65"/>
      <c r="L38" s="87"/>
      <c r="M38" s="86" t="str">
        <f t="shared" si="0"/>
        <v xml:space="preserve"> </v>
      </c>
      <c r="N38" s="84"/>
    </row>
    <row r="39" spans="1:14" ht="24">
      <c r="A39" s="88"/>
      <c r="B39" s="89" t="s">
        <v>54</v>
      </c>
      <c r="C39" s="90" t="s">
        <v>285</v>
      </c>
      <c r="D39" s="91" t="s">
        <v>286</v>
      </c>
      <c r="E39" s="92"/>
      <c r="F39" s="93" t="s">
        <v>284</v>
      </c>
      <c r="G39" s="93">
        <v>1959</v>
      </c>
      <c r="H39" s="94"/>
      <c r="I39" s="94"/>
      <c r="J39" s="93" t="s">
        <v>284</v>
      </c>
      <c r="K39" s="93">
        <v>24626</v>
      </c>
      <c r="L39" s="95"/>
      <c r="M39" s="94">
        <f t="shared" si="0"/>
        <v>12.570699336396121</v>
      </c>
      <c r="N39" s="91"/>
    </row>
    <row r="40" spans="1:14" ht="17.850000000000001" customHeight="1">
      <c r="A40" s="129" t="s">
        <v>287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36">
      <c r="A41" s="82">
        <v>13</v>
      </c>
      <c r="B41" s="83">
        <v>21141</v>
      </c>
      <c r="C41" s="63" t="s">
        <v>288</v>
      </c>
      <c r="D41" s="84" t="s">
        <v>289</v>
      </c>
      <c r="E41" s="85">
        <v>2.4300000000000002</v>
      </c>
      <c r="F41" s="65" t="s">
        <v>290</v>
      </c>
      <c r="G41" s="65">
        <v>325.79000000000002</v>
      </c>
      <c r="H41" s="86"/>
      <c r="I41" s="86"/>
      <c r="J41" s="65" t="s">
        <v>291</v>
      </c>
      <c r="K41" s="65">
        <v>1946.43</v>
      </c>
      <c r="L41" s="87"/>
      <c r="M41" s="86">
        <f t="shared" ref="M41:M60" si="1">IF(ISNUMBER(K41/G41),IF(NOT(K41/G41=0),K41/G41, " "), " ")</f>
        <v>5.9744927714171707</v>
      </c>
      <c r="N41" s="84" t="s">
        <v>292</v>
      </c>
    </row>
    <row r="42" spans="1:14" ht="24">
      <c r="A42" s="82">
        <v>14</v>
      </c>
      <c r="B42" s="83">
        <v>40102</v>
      </c>
      <c r="C42" s="63" t="s">
        <v>293</v>
      </c>
      <c r="D42" s="84" t="s">
        <v>289</v>
      </c>
      <c r="E42" s="85">
        <v>0.72</v>
      </c>
      <c r="F42" s="65" t="s">
        <v>294</v>
      </c>
      <c r="G42" s="65">
        <v>22.44</v>
      </c>
      <c r="H42" s="86"/>
      <c r="I42" s="86"/>
      <c r="J42" s="65" t="s">
        <v>295</v>
      </c>
      <c r="K42" s="65">
        <v>165.6</v>
      </c>
      <c r="L42" s="87"/>
      <c r="M42" s="86">
        <f t="shared" si="1"/>
        <v>7.379679144385026</v>
      </c>
      <c r="N42" s="84" t="s">
        <v>292</v>
      </c>
    </row>
    <row r="43" spans="1:14" ht="36">
      <c r="A43" s="82">
        <v>15</v>
      </c>
      <c r="B43" s="83">
        <v>40202</v>
      </c>
      <c r="C43" s="63" t="s">
        <v>296</v>
      </c>
      <c r="D43" s="84" t="s">
        <v>289</v>
      </c>
      <c r="E43" s="85">
        <v>6.78</v>
      </c>
      <c r="F43" s="65" t="s">
        <v>297</v>
      </c>
      <c r="G43" s="65">
        <v>234.79</v>
      </c>
      <c r="H43" s="86"/>
      <c r="I43" s="86"/>
      <c r="J43" s="65" t="s">
        <v>298</v>
      </c>
      <c r="K43" s="65">
        <v>718.68</v>
      </c>
      <c r="L43" s="87"/>
      <c r="M43" s="86">
        <f t="shared" si="1"/>
        <v>3.0609480812641081</v>
      </c>
      <c r="N43" s="84" t="s">
        <v>292</v>
      </c>
    </row>
    <row r="44" spans="1:14" ht="24">
      <c r="A44" s="82">
        <v>16</v>
      </c>
      <c r="B44" s="83">
        <v>40504</v>
      </c>
      <c r="C44" s="63" t="s">
        <v>299</v>
      </c>
      <c r="D44" s="84" t="s">
        <v>289</v>
      </c>
      <c r="E44" s="85">
        <v>2.63</v>
      </c>
      <c r="F44" s="65" t="s">
        <v>300</v>
      </c>
      <c r="G44" s="65">
        <v>3.4</v>
      </c>
      <c r="H44" s="86"/>
      <c r="I44" s="86"/>
      <c r="J44" s="65" t="s">
        <v>301</v>
      </c>
      <c r="K44" s="65">
        <v>13.15</v>
      </c>
      <c r="L44" s="87"/>
      <c r="M44" s="86">
        <f t="shared" si="1"/>
        <v>3.8676470588235294</v>
      </c>
      <c r="N44" s="84" t="s">
        <v>292</v>
      </c>
    </row>
    <row r="45" spans="1:14" ht="72">
      <c r="A45" s="82">
        <v>17</v>
      </c>
      <c r="B45" s="83">
        <v>41401</v>
      </c>
      <c r="C45" s="63" t="s">
        <v>302</v>
      </c>
      <c r="D45" s="84" t="s">
        <v>289</v>
      </c>
      <c r="E45" s="85">
        <v>0.05</v>
      </c>
      <c r="F45" s="65" t="s">
        <v>303</v>
      </c>
      <c r="G45" s="65">
        <v>0.16</v>
      </c>
      <c r="H45" s="86"/>
      <c r="I45" s="86"/>
      <c r="J45" s="65" t="s">
        <v>304</v>
      </c>
      <c r="K45" s="65">
        <v>0.4</v>
      </c>
      <c r="L45" s="87"/>
      <c r="M45" s="86">
        <f t="shared" si="1"/>
        <v>2.5</v>
      </c>
      <c r="N45" s="84" t="s">
        <v>292</v>
      </c>
    </row>
    <row r="46" spans="1:14" ht="72">
      <c r="A46" s="82">
        <v>18</v>
      </c>
      <c r="B46" s="83">
        <v>42901</v>
      </c>
      <c r="C46" s="63" t="s">
        <v>305</v>
      </c>
      <c r="D46" s="84" t="s">
        <v>289</v>
      </c>
      <c r="E46" s="85">
        <v>0.32</v>
      </c>
      <c r="F46" s="65" t="s">
        <v>306</v>
      </c>
      <c r="G46" s="65">
        <v>2.89</v>
      </c>
      <c r="H46" s="86"/>
      <c r="I46" s="86"/>
      <c r="J46" s="65" t="s">
        <v>307</v>
      </c>
      <c r="K46" s="65">
        <v>11.52</v>
      </c>
      <c r="L46" s="87"/>
      <c r="M46" s="86">
        <f t="shared" si="1"/>
        <v>3.9861591695501728</v>
      </c>
      <c r="N46" s="84" t="s">
        <v>292</v>
      </c>
    </row>
    <row r="47" spans="1:14" ht="48">
      <c r="A47" s="82">
        <v>19</v>
      </c>
      <c r="B47" s="83">
        <v>50101</v>
      </c>
      <c r="C47" s="63" t="s">
        <v>308</v>
      </c>
      <c r="D47" s="84" t="s">
        <v>289</v>
      </c>
      <c r="E47" s="85">
        <v>1.1599999999999999</v>
      </c>
      <c r="F47" s="65" t="s">
        <v>309</v>
      </c>
      <c r="G47" s="65">
        <v>72.790000000000006</v>
      </c>
      <c r="H47" s="86"/>
      <c r="I47" s="86"/>
      <c r="J47" s="65" t="s">
        <v>310</v>
      </c>
      <c r="K47" s="65">
        <v>479.08</v>
      </c>
      <c r="L47" s="87"/>
      <c r="M47" s="86">
        <f t="shared" si="1"/>
        <v>6.5816733067729078</v>
      </c>
      <c r="N47" s="84" t="s">
        <v>292</v>
      </c>
    </row>
    <row r="48" spans="1:14" ht="48">
      <c r="A48" s="82">
        <v>20</v>
      </c>
      <c r="B48" s="83">
        <v>60247</v>
      </c>
      <c r="C48" s="63" t="s">
        <v>311</v>
      </c>
      <c r="D48" s="84" t="s">
        <v>289</v>
      </c>
      <c r="E48" s="85">
        <v>3.89</v>
      </c>
      <c r="F48" s="65" t="s">
        <v>312</v>
      </c>
      <c r="G48" s="65">
        <v>478.9</v>
      </c>
      <c r="H48" s="86"/>
      <c r="I48" s="86"/>
      <c r="J48" s="65" t="s">
        <v>313</v>
      </c>
      <c r="K48" s="65">
        <v>2812.47</v>
      </c>
      <c r="L48" s="87"/>
      <c r="M48" s="86">
        <f t="shared" si="1"/>
        <v>5.8727709333890168</v>
      </c>
      <c r="N48" s="84" t="s">
        <v>292</v>
      </c>
    </row>
    <row r="49" spans="1:14" ht="36">
      <c r="A49" s="82">
        <v>21</v>
      </c>
      <c r="B49" s="83">
        <v>70117</v>
      </c>
      <c r="C49" s="63" t="s">
        <v>314</v>
      </c>
      <c r="D49" s="84" t="s">
        <v>289</v>
      </c>
      <c r="E49" s="85">
        <v>0.04</v>
      </c>
      <c r="F49" s="65" t="s">
        <v>315</v>
      </c>
      <c r="G49" s="65">
        <v>4.88</v>
      </c>
      <c r="H49" s="86"/>
      <c r="I49" s="86"/>
      <c r="J49" s="65" t="s">
        <v>316</v>
      </c>
      <c r="K49" s="65">
        <v>34.479999999999997</v>
      </c>
      <c r="L49" s="87"/>
      <c r="M49" s="86">
        <f t="shared" si="1"/>
        <v>7.0655737704918025</v>
      </c>
      <c r="N49" s="84" t="s">
        <v>292</v>
      </c>
    </row>
    <row r="50" spans="1:14" ht="24">
      <c r="A50" s="82">
        <v>22</v>
      </c>
      <c r="B50" s="83">
        <v>70148</v>
      </c>
      <c r="C50" s="63" t="s">
        <v>317</v>
      </c>
      <c r="D50" s="84" t="s">
        <v>289</v>
      </c>
      <c r="E50" s="85">
        <v>0.89</v>
      </c>
      <c r="F50" s="65" t="s">
        <v>318</v>
      </c>
      <c r="G50" s="65">
        <v>63.55</v>
      </c>
      <c r="H50" s="86"/>
      <c r="I50" s="86"/>
      <c r="J50" s="65" t="s">
        <v>319</v>
      </c>
      <c r="K50" s="65">
        <v>548.24</v>
      </c>
      <c r="L50" s="87"/>
      <c r="M50" s="86">
        <f t="shared" si="1"/>
        <v>8.6269079464988199</v>
      </c>
      <c r="N50" s="84" t="s">
        <v>292</v>
      </c>
    </row>
    <row r="51" spans="1:14" ht="24">
      <c r="A51" s="82">
        <v>23</v>
      </c>
      <c r="B51" s="83">
        <v>121011</v>
      </c>
      <c r="C51" s="63" t="s">
        <v>320</v>
      </c>
      <c r="D51" s="84" t="s">
        <v>289</v>
      </c>
      <c r="E51" s="85">
        <v>0.12</v>
      </c>
      <c r="F51" s="65" t="s">
        <v>321</v>
      </c>
      <c r="G51" s="65">
        <v>3.87</v>
      </c>
      <c r="H51" s="86"/>
      <c r="I51" s="86"/>
      <c r="J51" s="65" t="s">
        <v>322</v>
      </c>
      <c r="K51" s="65">
        <v>13.08</v>
      </c>
      <c r="L51" s="87"/>
      <c r="M51" s="86">
        <f t="shared" si="1"/>
        <v>3.3798449612403099</v>
      </c>
      <c r="N51" s="84" t="s">
        <v>292</v>
      </c>
    </row>
    <row r="52" spans="1:14" ht="24">
      <c r="A52" s="82">
        <v>24</v>
      </c>
      <c r="B52" s="83">
        <v>150101</v>
      </c>
      <c r="C52" s="63" t="s">
        <v>323</v>
      </c>
      <c r="D52" s="84" t="s">
        <v>289</v>
      </c>
      <c r="E52" s="85">
        <v>2.3199999999999998</v>
      </c>
      <c r="F52" s="65" t="s">
        <v>324</v>
      </c>
      <c r="G52" s="65">
        <v>300.86</v>
      </c>
      <c r="H52" s="86"/>
      <c r="I52" s="86"/>
      <c r="J52" s="65" t="s">
        <v>325</v>
      </c>
      <c r="K52" s="65">
        <v>1793.36</v>
      </c>
      <c r="L52" s="87"/>
      <c r="M52" s="86">
        <f t="shared" si="1"/>
        <v>5.9607790999135801</v>
      </c>
      <c r="N52" s="84" t="s">
        <v>292</v>
      </c>
    </row>
    <row r="53" spans="1:14" ht="36">
      <c r="A53" s="82">
        <v>25</v>
      </c>
      <c r="B53" s="83">
        <v>150202</v>
      </c>
      <c r="C53" s="63" t="s">
        <v>326</v>
      </c>
      <c r="D53" s="84" t="s">
        <v>289</v>
      </c>
      <c r="E53" s="85">
        <v>3.14</v>
      </c>
      <c r="F53" s="65" t="s">
        <v>327</v>
      </c>
      <c r="G53" s="65">
        <v>352.5</v>
      </c>
      <c r="H53" s="86"/>
      <c r="I53" s="86"/>
      <c r="J53" s="65" t="s">
        <v>328</v>
      </c>
      <c r="K53" s="65">
        <v>2144.62</v>
      </c>
      <c r="L53" s="87"/>
      <c r="M53" s="86">
        <f t="shared" si="1"/>
        <v>6.0840283687943257</v>
      </c>
      <c r="N53" s="84" t="s">
        <v>292</v>
      </c>
    </row>
    <row r="54" spans="1:14" ht="24">
      <c r="A54" s="82">
        <v>26</v>
      </c>
      <c r="B54" s="83">
        <v>150701</v>
      </c>
      <c r="C54" s="63" t="s">
        <v>329</v>
      </c>
      <c r="D54" s="84" t="s">
        <v>289</v>
      </c>
      <c r="E54" s="85">
        <v>2.97</v>
      </c>
      <c r="F54" s="65" t="s">
        <v>330</v>
      </c>
      <c r="G54" s="65">
        <v>384.5</v>
      </c>
      <c r="H54" s="86"/>
      <c r="I54" s="86"/>
      <c r="J54" s="65" t="s">
        <v>331</v>
      </c>
      <c r="K54" s="65">
        <v>2171.0700000000002</v>
      </c>
      <c r="L54" s="87"/>
      <c r="M54" s="86">
        <f t="shared" si="1"/>
        <v>5.6464759427828355</v>
      </c>
      <c r="N54" s="84" t="s">
        <v>292</v>
      </c>
    </row>
    <row r="55" spans="1:14" ht="36">
      <c r="A55" s="82">
        <v>27</v>
      </c>
      <c r="B55" s="83">
        <v>151700</v>
      </c>
      <c r="C55" s="63" t="s">
        <v>332</v>
      </c>
      <c r="D55" s="84" t="s">
        <v>289</v>
      </c>
      <c r="E55" s="85">
        <v>0.02</v>
      </c>
      <c r="F55" s="65" t="s">
        <v>333</v>
      </c>
      <c r="G55" s="65">
        <v>0.74</v>
      </c>
      <c r="H55" s="86"/>
      <c r="I55" s="86"/>
      <c r="J55" s="65" t="s">
        <v>334</v>
      </c>
      <c r="K55" s="65">
        <v>4.5999999999999996</v>
      </c>
      <c r="L55" s="87"/>
      <c r="M55" s="86">
        <f t="shared" si="1"/>
        <v>6.2162162162162158</v>
      </c>
      <c r="N55" s="84" t="s">
        <v>335</v>
      </c>
    </row>
    <row r="56" spans="1:14" ht="24">
      <c r="A56" s="82">
        <v>28</v>
      </c>
      <c r="B56" s="83">
        <v>330301</v>
      </c>
      <c r="C56" s="63" t="s">
        <v>336</v>
      </c>
      <c r="D56" s="84" t="s">
        <v>289</v>
      </c>
      <c r="E56" s="85">
        <v>1.31</v>
      </c>
      <c r="F56" s="65" t="s">
        <v>337</v>
      </c>
      <c r="G56" s="65">
        <v>2.44</v>
      </c>
      <c r="H56" s="86"/>
      <c r="I56" s="86"/>
      <c r="J56" s="65" t="s">
        <v>338</v>
      </c>
      <c r="K56" s="65">
        <v>13.1</v>
      </c>
      <c r="L56" s="87"/>
      <c r="M56" s="86">
        <f t="shared" si="1"/>
        <v>5.3688524590163933</v>
      </c>
      <c r="N56" s="84" t="s">
        <v>292</v>
      </c>
    </row>
    <row r="57" spans="1:14" ht="24">
      <c r="A57" s="82">
        <v>29</v>
      </c>
      <c r="B57" s="83">
        <v>332101</v>
      </c>
      <c r="C57" s="63" t="s">
        <v>339</v>
      </c>
      <c r="D57" s="84" t="s">
        <v>289</v>
      </c>
      <c r="E57" s="85">
        <v>1.6</v>
      </c>
      <c r="F57" s="65" t="s">
        <v>340</v>
      </c>
      <c r="G57" s="65">
        <v>3.19</v>
      </c>
      <c r="H57" s="86"/>
      <c r="I57" s="86"/>
      <c r="J57" s="65" t="s">
        <v>341</v>
      </c>
      <c r="K57" s="65">
        <v>20.8</v>
      </c>
      <c r="L57" s="87"/>
      <c r="M57" s="86">
        <f t="shared" si="1"/>
        <v>6.5203761755485896</v>
      </c>
      <c r="N57" s="84" t="s">
        <v>292</v>
      </c>
    </row>
    <row r="58" spans="1:14" ht="36">
      <c r="A58" s="82">
        <v>30</v>
      </c>
      <c r="B58" s="83">
        <v>340101</v>
      </c>
      <c r="C58" s="63" t="s">
        <v>342</v>
      </c>
      <c r="D58" s="84" t="s">
        <v>289</v>
      </c>
      <c r="E58" s="85">
        <v>0.49</v>
      </c>
      <c r="F58" s="65" t="s">
        <v>343</v>
      </c>
      <c r="G58" s="65">
        <v>3.49</v>
      </c>
      <c r="H58" s="86"/>
      <c r="I58" s="86"/>
      <c r="J58" s="65" t="s">
        <v>344</v>
      </c>
      <c r="K58" s="65">
        <v>13.23</v>
      </c>
      <c r="L58" s="87"/>
      <c r="M58" s="86">
        <f t="shared" si="1"/>
        <v>3.790830945558739</v>
      </c>
      <c r="N58" s="84" t="s">
        <v>292</v>
      </c>
    </row>
    <row r="59" spans="1:14" ht="24">
      <c r="A59" s="82">
        <v>31</v>
      </c>
      <c r="B59" s="83">
        <v>400001</v>
      </c>
      <c r="C59" s="63" t="s">
        <v>345</v>
      </c>
      <c r="D59" s="84" t="s">
        <v>289</v>
      </c>
      <c r="E59" s="85">
        <v>1.74</v>
      </c>
      <c r="F59" s="65" t="s">
        <v>346</v>
      </c>
      <c r="G59" s="65">
        <v>179.56</v>
      </c>
      <c r="H59" s="86"/>
      <c r="I59" s="86"/>
      <c r="J59" s="65" t="s">
        <v>319</v>
      </c>
      <c r="K59" s="65">
        <v>1071.8399999999999</v>
      </c>
      <c r="L59" s="87"/>
      <c r="M59" s="86">
        <f t="shared" si="1"/>
        <v>5.9692581866785472</v>
      </c>
      <c r="N59" s="84" t="s">
        <v>292</v>
      </c>
    </row>
    <row r="60" spans="1:14" ht="24">
      <c r="A60" s="88"/>
      <c r="B60" s="89" t="s">
        <v>54</v>
      </c>
      <c r="C60" s="90" t="s">
        <v>347</v>
      </c>
      <c r="D60" s="91" t="s">
        <v>286</v>
      </c>
      <c r="E60" s="92"/>
      <c r="F60" s="93" t="s">
        <v>284</v>
      </c>
      <c r="G60" s="93">
        <v>2964</v>
      </c>
      <c r="H60" s="94"/>
      <c r="I60" s="94"/>
      <c r="J60" s="93" t="s">
        <v>284</v>
      </c>
      <c r="K60" s="93">
        <v>16950</v>
      </c>
      <c r="L60" s="95"/>
      <c r="M60" s="94">
        <f t="shared" si="1"/>
        <v>5.7186234817813766</v>
      </c>
      <c r="N60" s="91"/>
    </row>
    <row r="61" spans="1:14" ht="17.850000000000001" customHeight="1">
      <c r="A61" s="129" t="s">
        <v>348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36">
      <c r="A62" s="82">
        <v>33</v>
      </c>
      <c r="B62" s="83" t="s">
        <v>349</v>
      </c>
      <c r="C62" s="63" t="s">
        <v>350</v>
      </c>
      <c r="D62" s="84" t="s">
        <v>351</v>
      </c>
      <c r="E62" s="85">
        <v>6.4999999999999997E-3</v>
      </c>
      <c r="F62" s="65" t="s">
        <v>352</v>
      </c>
      <c r="G62" s="65">
        <v>22.04</v>
      </c>
      <c r="H62" s="86">
        <v>18766.84</v>
      </c>
      <c r="I62" s="86">
        <v>121.99</v>
      </c>
      <c r="J62" s="65" t="s">
        <v>353</v>
      </c>
      <c r="K62" s="65">
        <v>126.32</v>
      </c>
      <c r="L62" s="87"/>
      <c r="M62" s="86">
        <f t="shared" ref="M62:M91" si="2">IF(ISNUMBER(K62/G62),IF(NOT(K62/G62=0),K62/G62, " "), " ")</f>
        <v>5.7313974591651542</v>
      </c>
      <c r="N62" s="84" t="s">
        <v>354</v>
      </c>
    </row>
    <row r="63" spans="1:14" ht="24">
      <c r="A63" s="82">
        <v>34</v>
      </c>
      <c r="B63" s="83" t="s">
        <v>355</v>
      </c>
      <c r="C63" s="63" t="s">
        <v>356</v>
      </c>
      <c r="D63" s="84" t="s">
        <v>357</v>
      </c>
      <c r="E63" s="85">
        <v>1.609</v>
      </c>
      <c r="F63" s="65" t="s">
        <v>358</v>
      </c>
      <c r="G63" s="65">
        <v>9.98</v>
      </c>
      <c r="H63" s="86">
        <v>42.66</v>
      </c>
      <c r="I63" s="86">
        <v>68.64</v>
      </c>
      <c r="J63" s="65" t="s">
        <v>359</v>
      </c>
      <c r="K63" s="65">
        <v>79.36</v>
      </c>
      <c r="L63" s="87"/>
      <c r="M63" s="86">
        <f t="shared" si="2"/>
        <v>7.9519038076152304</v>
      </c>
      <c r="N63" s="84" t="s">
        <v>360</v>
      </c>
    </row>
    <row r="64" spans="1:14" ht="48">
      <c r="A64" s="82">
        <v>35</v>
      </c>
      <c r="B64" s="83" t="s">
        <v>361</v>
      </c>
      <c r="C64" s="63" t="s">
        <v>362</v>
      </c>
      <c r="D64" s="84" t="s">
        <v>351</v>
      </c>
      <c r="E64" s="85">
        <v>3.9899999999999998E-2</v>
      </c>
      <c r="F64" s="65" t="s">
        <v>363</v>
      </c>
      <c r="G64" s="65">
        <v>264.93</v>
      </c>
      <c r="H64" s="86">
        <v>37532</v>
      </c>
      <c r="I64" s="86">
        <v>1497.53</v>
      </c>
      <c r="J64" s="65" t="s">
        <v>364</v>
      </c>
      <c r="K64" s="65">
        <v>1538.77</v>
      </c>
      <c r="L64" s="87"/>
      <c r="M64" s="86">
        <f t="shared" si="2"/>
        <v>5.8082134903559428</v>
      </c>
      <c r="N64" s="84" t="s">
        <v>365</v>
      </c>
    </row>
    <row r="65" spans="1:14" ht="36">
      <c r="A65" s="82">
        <v>36</v>
      </c>
      <c r="B65" s="83" t="s">
        <v>366</v>
      </c>
      <c r="C65" s="63" t="s">
        <v>367</v>
      </c>
      <c r="D65" s="84" t="s">
        <v>351</v>
      </c>
      <c r="E65" s="85">
        <v>1.55E-2</v>
      </c>
      <c r="F65" s="65" t="s">
        <v>368</v>
      </c>
      <c r="G65" s="65">
        <v>132.53</v>
      </c>
      <c r="H65" s="86">
        <v>37309.33</v>
      </c>
      <c r="I65" s="86">
        <v>578.29999999999995</v>
      </c>
      <c r="J65" s="65" t="s">
        <v>369</v>
      </c>
      <c r="K65" s="65">
        <v>595.70000000000005</v>
      </c>
      <c r="L65" s="87"/>
      <c r="M65" s="86">
        <f t="shared" si="2"/>
        <v>4.4948313589375992</v>
      </c>
      <c r="N65" s="84" t="s">
        <v>370</v>
      </c>
    </row>
    <row r="66" spans="1:14" ht="48">
      <c r="A66" s="82">
        <v>37</v>
      </c>
      <c r="B66" s="83" t="s">
        <v>371</v>
      </c>
      <c r="C66" s="63" t="s">
        <v>372</v>
      </c>
      <c r="D66" s="84" t="s">
        <v>351</v>
      </c>
      <c r="E66" s="85">
        <v>1.5E-3</v>
      </c>
      <c r="F66" s="65" t="s">
        <v>373</v>
      </c>
      <c r="G66" s="65">
        <v>26.1</v>
      </c>
      <c r="H66" s="86">
        <v>58570.99</v>
      </c>
      <c r="I66" s="86">
        <v>87.86</v>
      </c>
      <c r="J66" s="65" t="s">
        <v>374</v>
      </c>
      <c r="K66" s="65">
        <v>90.04</v>
      </c>
      <c r="L66" s="87"/>
      <c r="M66" s="86">
        <f t="shared" si="2"/>
        <v>3.4498084291187738</v>
      </c>
      <c r="N66" s="84" t="s">
        <v>375</v>
      </c>
    </row>
    <row r="67" spans="1:14" ht="48">
      <c r="A67" s="82">
        <v>38</v>
      </c>
      <c r="B67" s="83" t="s">
        <v>376</v>
      </c>
      <c r="C67" s="63" t="s">
        <v>377</v>
      </c>
      <c r="D67" s="84" t="s">
        <v>351</v>
      </c>
      <c r="E67" s="85">
        <v>1.8E-3</v>
      </c>
      <c r="F67" s="65" t="s">
        <v>378</v>
      </c>
      <c r="G67" s="65">
        <v>29.23</v>
      </c>
      <c r="H67" s="86">
        <v>56771.22</v>
      </c>
      <c r="I67" s="86">
        <v>102.19</v>
      </c>
      <c r="J67" s="65" t="s">
        <v>379</v>
      </c>
      <c r="K67" s="65">
        <v>104.74</v>
      </c>
      <c r="L67" s="87"/>
      <c r="M67" s="86">
        <f t="shared" si="2"/>
        <v>3.5833048238111527</v>
      </c>
      <c r="N67" s="84" t="s">
        <v>380</v>
      </c>
    </row>
    <row r="68" spans="1:14" ht="24">
      <c r="A68" s="82">
        <v>39</v>
      </c>
      <c r="B68" s="83" t="s">
        <v>381</v>
      </c>
      <c r="C68" s="63" t="s">
        <v>382</v>
      </c>
      <c r="D68" s="84" t="s">
        <v>351</v>
      </c>
      <c r="E68" s="85">
        <v>5.1999999999999998E-3</v>
      </c>
      <c r="F68" s="65" t="s">
        <v>383</v>
      </c>
      <c r="G68" s="65">
        <v>59.9</v>
      </c>
      <c r="H68" s="86">
        <v>90201.67</v>
      </c>
      <c r="I68" s="86">
        <v>469.05</v>
      </c>
      <c r="J68" s="65" t="s">
        <v>384</v>
      </c>
      <c r="K68" s="65">
        <v>480.15</v>
      </c>
      <c r="L68" s="87"/>
      <c r="M68" s="86">
        <f t="shared" si="2"/>
        <v>8.0158597662771278</v>
      </c>
      <c r="N68" s="84" t="s">
        <v>385</v>
      </c>
    </row>
    <row r="69" spans="1:14" ht="48">
      <c r="A69" s="82">
        <v>40</v>
      </c>
      <c r="B69" s="83" t="s">
        <v>386</v>
      </c>
      <c r="C69" s="63" t="s">
        <v>387</v>
      </c>
      <c r="D69" s="84" t="s">
        <v>357</v>
      </c>
      <c r="E69" s="85">
        <v>8.5999999999999993E-2</v>
      </c>
      <c r="F69" s="65" t="s">
        <v>388</v>
      </c>
      <c r="G69" s="65">
        <v>8.69</v>
      </c>
      <c r="H69" s="86">
        <v>540</v>
      </c>
      <c r="I69" s="86">
        <v>46.44</v>
      </c>
      <c r="J69" s="65" t="s">
        <v>389</v>
      </c>
      <c r="K69" s="65">
        <v>48.3</v>
      </c>
      <c r="L69" s="87"/>
      <c r="M69" s="86">
        <f t="shared" si="2"/>
        <v>5.5581127733026463</v>
      </c>
      <c r="N69" s="84" t="s">
        <v>390</v>
      </c>
    </row>
    <row r="70" spans="1:14" ht="60">
      <c r="A70" s="82">
        <v>41</v>
      </c>
      <c r="B70" s="83" t="s">
        <v>391</v>
      </c>
      <c r="C70" s="63" t="s">
        <v>392</v>
      </c>
      <c r="D70" s="84" t="s">
        <v>393</v>
      </c>
      <c r="E70" s="85">
        <v>0.05</v>
      </c>
      <c r="F70" s="65" t="s">
        <v>394</v>
      </c>
      <c r="G70" s="65">
        <v>1.1399999999999999</v>
      </c>
      <c r="H70" s="86">
        <v>131.94</v>
      </c>
      <c r="I70" s="86">
        <v>6.6</v>
      </c>
      <c r="J70" s="65" t="s">
        <v>395</v>
      </c>
      <c r="K70" s="65">
        <v>6.75</v>
      </c>
      <c r="L70" s="87"/>
      <c r="M70" s="86">
        <f t="shared" si="2"/>
        <v>5.9210526315789478</v>
      </c>
      <c r="N70" s="84" t="s">
        <v>396</v>
      </c>
    </row>
    <row r="71" spans="1:14" ht="48">
      <c r="A71" s="82">
        <v>42</v>
      </c>
      <c r="B71" s="83" t="s">
        <v>397</v>
      </c>
      <c r="C71" s="63" t="s">
        <v>398</v>
      </c>
      <c r="D71" s="84" t="s">
        <v>351</v>
      </c>
      <c r="E71" s="85">
        <v>3.8800000000000001E-2</v>
      </c>
      <c r="F71" s="65" t="s">
        <v>399</v>
      </c>
      <c r="G71" s="65">
        <v>434.56</v>
      </c>
      <c r="H71" s="86">
        <v>43859</v>
      </c>
      <c r="I71" s="86">
        <v>1701.73</v>
      </c>
      <c r="J71" s="65" t="s">
        <v>400</v>
      </c>
      <c r="K71" s="65">
        <v>1746.75</v>
      </c>
      <c r="L71" s="87"/>
      <c r="M71" s="86">
        <f t="shared" si="2"/>
        <v>4.0195830265095731</v>
      </c>
      <c r="N71" s="84" t="s">
        <v>401</v>
      </c>
    </row>
    <row r="72" spans="1:14" ht="24">
      <c r="A72" s="82">
        <v>43</v>
      </c>
      <c r="B72" s="83" t="s">
        <v>402</v>
      </c>
      <c r="C72" s="63" t="s">
        <v>403</v>
      </c>
      <c r="D72" s="84" t="s">
        <v>393</v>
      </c>
      <c r="E72" s="85">
        <v>0.31680000000000003</v>
      </c>
      <c r="F72" s="65" t="s">
        <v>404</v>
      </c>
      <c r="G72" s="65">
        <v>3.1</v>
      </c>
      <c r="H72" s="86">
        <v>39.659999999999997</v>
      </c>
      <c r="I72" s="86">
        <v>12.56</v>
      </c>
      <c r="J72" s="65" t="s">
        <v>405</v>
      </c>
      <c r="K72" s="65">
        <v>14.1</v>
      </c>
      <c r="L72" s="87"/>
      <c r="M72" s="86">
        <f t="shared" si="2"/>
        <v>4.5483870967741931</v>
      </c>
      <c r="N72" s="84" t="s">
        <v>406</v>
      </c>
    </row>
    <row r="73" spans="1:14" ht="36">
      <c r="A73" s="82">
        <v>44</v>
      </c>
      <c r="B73" s="83" t="s">
        <v>407</v>
      </c>
      <c r="C73" s="63" t="s">
        <v>408</v>
      </c>
      <c r="D73" s="84" t="s">
        <v>351</v>
      </c>
      <c r="E73" s="85">
        <v>8.0000000000000004E-4</v>
      </c>
      <c r="F73" s="65" t="s">
        <v>409</v>
      </c>
      <c r="G73" s="65">
        <v>16.73</v>
      </c>
      <c r="H73" s="86">
        <v>70401.22</v>
      </c>
      <c r="I73" s="86">
        <v>56.32</v>
      </c>
      <c r="J73" s="65" t="s">
        <v>410</v>
      </c>
      <c r="K73" s="65">
        <v>57.7</v>
      </c>
      <c r="L73" s="87"/>
      <c r="M73" s="86">
        <f t="shared" si="2"/>
        <v>3.4488942020322773</v>
      </c>
      <c r="N73" s="84" t="s">
        <v>411</v>
      </c>
    </row>
    <row r="74" spans="1:14" ht="48">
      <c r="A74" s="82">
        <v>45</v>
      </c>
      <c r="B74" s="83" t="s">
        <v>412</v>
      </c>
      <c r="C74" s="63" t="s">
        <v>413</v>
      </c>
      <c r="D74" s="84" t="s">
        <v>357</v>
      </c>
      <c r="E74" s="85">
        <v>7.1999999999999998E-3</v>
      </c>
      <c r="F74" s="65" t="s">
        <v>414</v>
      </c>
      <c r="G74" s="65">
        <v>7.17</v>
      </c>
      <c r="H74" s="86">
        <v>7109</v>
      </c>
      <c r="I74" s="86">
        <v>51.18</v>
      </c>
      <c r="J74" s="65" t="s">
        <v>415</v>
      </c>
      <c r="K74" s="65">
        <v>53.03</v>
      </c>
      <c r="L74" s="87"/>
      <c r="M74" s="86">
        <f t="shared" si="2"/>
        <v>7.3960948396094839</v>
      </c>
      <c r="N74" s="84" t="s">
        <v>416</v>
      </c>
    </row>
    <row r="75" spans="1:14" ht="60">
      <c r="A75" s="82">
        <v>46</v>
      </c>
      <c r="B75" s="83" t="s">
        <v>417</v>
      </c>
      <c r="C75" s="63" t="s">
        <v>418</v>
      </c>
      <c r="D75" s="84" t="s">
        <v>419</v>
      </c>
      <c r="E75" s="85">
        <v>1.2</v>
      </c>
      <c r="F75" s="65" t="s">
        <v>420</v>
      </c>
      <c r="G75" s="65">
        <v>36.24</v>
      </c>
      <c r="H75" s="86">
        <v>172.66</v>
      </c>
      <c r="I75" s="86">
        <v>207.19</v>
      </c>
      <c r="J75" s="65" t="s">
        <v>421</v>
      </c>
      <c r="K75" s="65">
        <v>212.91</v>
      </c>
      <c r="L75" s="87"/>
      <c r="M75" s="86">
        <f t="shared" si="2"/>
        <v>5.875</v>
      </c>
      <c r="N75" s="84" t="s">
        <v>422</v>
      </c>
    </row>
    <row r="76" spans="1:14" ht="48">
      <c r="A76" s="82">
        <v>47</v>
      </c>
      <c r="B76" s="83" t="s">
        <v>423</v>
      </c>
      <c r="C76" s="63" t="s">
        <v>424</v>
      </c>
      <c r="D76" s="84" t="s">
        <v>351</v>
      </c>
      <c r="E76" s="85">
        <v>5.3E-3</v>
      </c>
      <c r="F76" s="65" t="s">
        <v>425</v>
      </c>
      <c r="G76" s="65">
        <v>97.73</v>
      </c>
      <c r="H76" s="86">
        <v>69212</v>
      </c>
      <c r="I76" s="86">
        <v>366.82</v>
      </c>
      <c r="J76" s="65" t="s">
        <v>426</v>
      </c>
      <c r="K76" s="65">
        <v>377.29</v>
      </c>
      <c r="L76" s="87"/>
      <c r="M76" s="86">
        <f t="shared" si="2"/>
        <v>3.8605341246290803</v>
      </c>
      <c r="N76" s="84" t="s">
        <v>427</v>
      </c>
    </row>
    <row r="77" spans="1:14" ht="48">
      <c r="A77" s="82">
        <v>48</v>
      </c>
      <c r="B77" s="83" t="s">
        <v>428</v>
      </c>
      <c r="C77" s="63" t="s">
        <v>429</v>
      </c>
      <c r="D77" s="84" t="s">
        <v>351</v>
      </c>
      <c r="E77" s="85">
        <v>8.9999999999999998E-4</v>
      </c>
      <c r="F77" s="65" t="s">
        <v>430</v>
      </c>
      <c r="G77" s="65">
        <v>13.08</v>
      </c>
      <c r="H77" s="86">
        <v>67838.990000000005</v>
      </c>
      <c r="I77" s="86">
        <v>61.05</v>
      </c>
      <c r="J77" s="65" t="s">
        <v>431</v>
      </c>
      <c r="K77" s="65">
        <v>62.7</v>
      </c>
      <c r="L77" s="87"/>
      <c r="M77" s="86">
        <f t="shared" si="2"/>
        <v>4.7935779816513762</v>
      </c>
      <c r="N77" s="84" t="s">
        <v>432</v>
      </c>
    </row>
    <row r="78" spans="1:14" ht="24">
      <c r="A78" s="82">
        <v>49</v>
      </c>
      <c r="B78" s="83" t="s">
        <v>433</v>
      </c>
      <c r="C78" s="63" t="s">
        <v>434</v>
      </c>
      <c r="D78" s="84" t="s">
        <v>351</v>
      </c>
      <c r="E78" s="85">
        <v>5.9999999999999995E-4</v>
      </c>
      <c r="F78" s="65" t="s">
        <v>435</v>
      </c>
      <c r="G78" s="65">
        <v>8.4</v>
      </c>
      <c r="H78" s="86">
        <v>52612.43</v>
      </c>
      <c r="I78" s="86">
        <v>31.57</v>
      </c>
      <c r="J78" s="65" t="s">
        <v>436</v>
      </c>
      <c r="K78" s="65">
        <v>32.549999999999997</v>
      </c>
      <c r="L78" s="87"/>
      <c r="M78" s="86">
        <f t="shared" si="2"/>
        <v>3.8749999999999996</v>
      </c>
      <c r="N78" s="84" t="s">
        <v>437</v>
      </c>
    </row>
    <row r="79" spans="1:14" ht="36">
      <c r="A79" s="82">
        <v>50</v>
      </c>
      <c r="B79" s="83" t="s">
        <v>438</v>
      </c>
      <c r="C79" s="63" t="s">
        <v>439</v>
      </c>
      <c r="D79" s="84" t="s">
        <v>351</v>
      </c>
      <c r="E79" s="85">
        <v>2.3199999999999998E-2</v>
      </c>
      <c r="F79" s="65" t="s">
        <v>440</v>
      </c>
      <c r="G79" s="65">
        <v>298.58</v>
      </c>
      <c r="H79" s="86">
        <v>82203.39</v>
      </c>
      <c r="I79" s="86">
        <v>1907.12</v>
      </c>
      <c r="J79" s="65" t="s">
        <v>441</v>
      </c>
      <c r="K79" s="65">
        <v>1928.04</v>
      </c>
      <c r="L79" s="87"/>
      <c r="M79" s="86">
        <f t="shared" si="2"/>
        <v>6.457364860338938</v>
      </c>
      <c r="N79" s="84" t="s">
        <v>442</v>
      </c>
    </row>
    <row r="80" spans="1:14" ht="48">
      <c r="A80" s="82">
        <v>51</v>
      </c>
      <c r="B80" s="83" t="s">
        <v>443</v>
      </c>
      <c r="C80" s="63" t="s">
        <v>444</v>
      </c>
      <c r="D80" s="84" t="s">
        <v>351</v>
      </c>
      <c r="E80" s="85">
        <v>8.0000000000000004E-4</v>
      </c>
      <c r="F80" s="65" t="s">
        <v>445</v>
      </c>
      <c r="G80" s="65">
        <v>9.33</v>
      </c>
      <c r="H80" s="86">
        <v>55773</v>
      </c>
      <c r="I80" s="86">
        <v>44.62</v>
      </c>
      <c r="J80" s="65" t="s">
        <v>446</v>
      </c>
      <c r="K80" s="65">
        <v>45.18</v>
      </c>
      <c r="L80" s="87"/>
      <c r="M80" s="86">
        <f t="shared" si="2"/>
        <v>4.842443729903537</v>
      </c>
      <c r="N80" s="84" t="s">
        <v>447</v>
      </c>
    </row>
    <row r="81" spans="1:14" ht="36">
      <c r="A81" s="82">
        <v>52</v>
      </c>
      <c r="B81" s="83" t="s">
        <v>448</v>
      </c>
      <c r="C81" s="63" t="s">
        <v>449</v>
      </c>
      <c r="D81" s="84" t="s">
        <v>357</v>
      </c>
      <c r="E81" s="85">
        <v>1.448</v>
      </c>
      <c r="F81" s="65" t="s">
        <v>450</v>
      </c>
      <c r="G81" s="65">
        <v>4.51</v>
      </c>
      <c r="H81" s="86">
        <v>26.36</v>
      </c>
      <c r="I81" s="86">
        <v>38.17</v>
      </c>
      <c r="J81" s="65" t="s">
        <v>451</v>
      </c>
      <c r="K81" s="65">
        <v>38.17</v>
      </c>
      <c r="L81" s="87"/>
      <c r="M81" s="86">
        <f t="shared" si="2"/>
        <v>8.4634146341463428</v>
      </c>
      <c r="N81" s="84" t="s">
        <v>452</v>
      </c>
    </row>
    <row r="82" spans="1:14" ht="24">
      <c r="A82" s="82">
        <v>53</v>
      </c>
      <c r="B82" s="83" t="s">
        <v>453</v>
      </c>
      <c r="C82" s="63" t="s">
        <v>454</v>
      </c>
      <c r="D82" s="84" t="s">
        <v>393</v>
      </c>
      <c r="E82" s="85">
        <v>0.81989999999999996</v>
      </c>
      <c r="F82" s="65" t="s">
        <v>455</v>
      </c>
      <c r="G82" s="65">
        <v>49.52</v>
      </c>
      <c r="H82" s="86">
        <v>169.07</v>
      </c>
      <c r="I82" s="86">
        <v>138.62</v>
      </c>
      <c r="J82" s="65" t="s">
        <v>456</v>
      </c>
      <c r="K82" s="65">
        <v>141.62</v>
      </c>
      <c r="L82" s="87"/>
      <c r="M82" s="86">
        <f t="shared" si="2"/>
        <v>2.859854604200323</v>
      </c>
      <c r="N82" s="84" t="s">
        <v>457</v>
      </c>
    </row>
    <row r="83" spans="1:14" ht="48">
      <c r="A83" s="82">
        <v>54</v>
      </c>
      <c r="B83" s="83" t="s">
        <v>458</v>
      </c>
      <c r="C83" s="63" t="s">
        <v>459</v>
      </c>
      <c r="D83" s="84" t="s">
        <v>460</v>
      </c>
      <c r="E83" s="85">
        <v>6</v>
      </c>
      <c r="F83" s="65" t="s">
        <v>461</v>
      </c>
      <c r="G83" s="65">
        <v>262.8</v>
      </c>
      <c r="H83" s="86">
        <v>186.95</v>
      </c>
      <c r="I83" s="86">
        <v>1121.7</v>
      </c>
      <c r="J83" s="65" t="s">
        <v>462</v>
      </c>
      <c r="K83" s="65">
        <v>1147.68</v>
      </c>
      <c r="L83" s="87"/>
      <c r="M83" s="86">
        <f t="shared" si="2"/>
        <v>4.3671232876712329</v>
      </c>
      <c r="N83" s="84" t="s">
        <v>463</v>
      </c>
    </row>
    <row r="84" spans="1:14" ht="60">
      <c r="A84" s="82">
        <v>55</v>
      </c>
      <c r="B84" s="83" t="s">
        <v>464</v>
      </c>
      <c r="C84" s="63" t="s">
        <v>465</v>
      </c>
      <c r="D84" s="84" t="s">
        <v>419</v>
      </c>
      <c r="E84" s="85">
        <v>40.159999999999997</v>
      </c>
      <c r="F84" s="65" t="s">
        <v>466</v>
      </c>
      <c r="G84" s="65">
        <v>3722.83</v>
      </c>
      <c r="H84" s="86">
        <v>322.38</v>
      </c>
      <c r="I84" s="86">
        <v>12946.78</v>
      </c>
      <c r="J84" s="65" t="s">
        <v>467</v>
      </c>
      <c r="K84" s="65">
        <v>13277.7</v>
      </c>
      <c r="L84" s="87"/>
      <c r="M84" s="86">
        <f t="shared" si="2"/>
        <v>3.5665609227388844</v>
      </c>
      <c r="N84" s="84" t="s">
        <v>468</v>
      </c>
    </row>
    <row r="85" spans="1:14" ht="60">
      <c r="A85" s="82">
        <v>56</v>
      </c>
      <c r="B85" s="83" t="s">
        <v>469</v>
      </c>
      <c r="C85" s="63" t="s">
        <v>470</v>
      </c>
      <c r="D85" s="84" t="s">
        <v>419</v>
      </c>
      <c r="E85" s="85">
        <v>80.8</v>
      </c>
      <c r="F85" s="65" t="s">
        <v>471</v>
      </c>
      <c r="G85" s="65">
        <v>2108.88</v>
      </c>
      <c r="H85" s="86">
        <v>149.49</v>
      </c>
      <c r="I85" s="86">
        <v>12078.79</v>
      </c>
      <c r="J85" s="65" t="s">
        <v>472</v>
      </c>
      <c r="K85" s="65">
        <v>12412.5</v>
      </c>
      <c r="L85" s="87"/>
      <c r="M85" s="86">
        <f t="shared" si="2"/>
        <v>5.8858256515306699</v>
      </c>
      <c r="N85" s="84" t="s">
        <v>473</v>
      </c>
    </row>
    <row r="86" spans="1:14" ht="48">
      <c r="A86" s="82">
        <v>57</v>
      </c>
      <c r="B86" s="83" t="s">
        <v>474</v>
      </c>
      <c r="C86" s="63" t="s">
        <v>475</v>
      </c>
      <c r="D86" s="84" t="s">
        <v>357</v>
      </c>
      <c r="E86" s="85">
        <v>0.60509999999999997</v>
      </c>
      <c r="F86" s="65" t="s">
        <v>476</v>
      </c>
      <c r="G86" s="65">
        <v>201.5</v>
      </c>
      <c r="H86" s="86">
        <v>1669</v>
      </c>
      <c r="I86" s="86">
        <v>1009.91</v>
      </c>
      <c r="J86" s="65" t="s">
        <v>477</v>
      </c>
      <c r="K86" s="65">
        <v>1079.6300000000001</v>
      </c>
      <c r="L86" s="87"/>
      <c r="M86" s="86">
        <f t="shared" si="2"/>
        <v>5.3579652605459058</v>
      </c>
      <c r="N86" s="84" t="s">
        <v>478</v>
      </c>
    </row>
    <row r="87" spans="1:14" ht="36">
      <c r="A87" s="82">
        <v>58</v>
      </c>
      <c r="B87" s="83" t="s">
        <v>479</v>
      </c>
      <c r="C87" s="63" t="s">
        <v>480</v>
      </c>
      <c r="D87" s="84" t="s">
        <v>357</v>
      </c>
      <c r="E87" s="85">
        <v>1.21</v>
      </c>
      <c r="F87" s="65" t="s">
        <v>481</v>
      </c>
      <c r="G87" s="65">
        <v>651.54</v>
      </c>
      <c r="H87" s="86">
        <v>1703.39</v>
      </c>
      <c r="I87" s="86">
        <v>2061.1</v>
      </c>
      <c r="J87" s="65" t="s">
        <v>482</v>
      </c>
      <c r="K87" s="65">
        <v>2181.5300000000002</v>
      </c>
      <c r="L87" s="87"/>
      <c r="M87" s="86">
        <f t="shared" si="2"/>
        <v>3.3482671823679286</v>
      </c>
      <c r="N87" s="84" t="s">
        <v>483</v>
      </c>
    </row>
    <row r="88" spans="1:14" ht="48">
      <c r="A88" s="82">
        <v>59</v>
      </c>
      <c r="B88" s="83" t="s">
        <v>484</v>
      </c>
      <c r="C88" s="63" t="s">
        <v>485</v>
      </c>
      <c r="D88" s="84" t="s">
        <v>486</v>
      </c>
      <c r="E88" s="85">
        <v>59.34</v>
      </c>
      <c r="F88" s="65" t="s">
        <v>487</v>
      </c>
      <c r="G88" s="65">
        <v>1174.93</v>
      </c>
      <c r="H88" s="86">
        <v>40</v>
      </c>
      <c r="I88" s="86">
        <v>2373.6</v>
      </c>
      <c r="J88" s="65" t="s">
        <v>488</v>
      </c>
      <c r="K88" s="65">
        <v>2429.38</v>
      </c>
      <c r="L88" s="87"/>
      <c r="M88" s="86">
        <f t="shared" si="2"/>
        <v>2.0676806277820807</v>
      </c>
      <c r="N88" s="84" t="s">
        <v>489</v>
      </c>
    </row>
    <row r="89" spans="1:14" ht="48">
      <c r="A89" s="82">
        <v>60</v>
      </c>
      <c r="B89" s="83" t="s">
        <v>490</v>
      </c>
      <c r="C89" s="63" t="s">
        <v>491</v>
      </c>
      <c r="D89" s="84" t="s">
        <v>460</v>
      </c>
      <c r="E89" s="85">
        <v>4</v>
      </c>
      <c r="F89" s="65" t="s">
        <v>492</v>
      </c>
      <c r="G89" s="65">
        <v>904</v>
      </c>
      <c r="H89" s="86">
        <v>1157.26</v>
      </c>
      <c r="I89" s="86">
        <v>4629.04</v>
      </c>
      <c r="J89" s="65" t="s">
        <v>493</v>
      </c>
      <c r="K89" s="65">
        <v>4742.32</v>
      </c>
      <c r="L89" s="87"/>
      <c r="M89" s="86">
        <f t="shared" si="2"/>
        <v>5.2459292035398226</v>
      </c>
      <c r="N89" s="84" t="s">
        <v>494</v>
      </c>
    </row>
    <row r="90" spans="1:14" ht="36">
      <c r="A90" s="82">
        <v>61</v>
      </c>
      <c r="B90" s="83" t="s">
        <v>495</v>
      </c>
      <c r="C90" s="63" t="s">
        <v>496</v>
      </c>
      <c r="D90" s="84" t="s">
        <v>460</v>
      </c>
      <c r="E90" s="85">
        <v>4</v>
      </c>
      <c r="F90" s="65" t="s">
        <v>497</v>
      </c>
      <c r="G90" s="65">
        <v>1299.44</v>
      </c>
      <c r="H90" s="86">
        <v>2044.96</v>
      </c>
      <c r="I90" s="86">
        <v>8179.84</v>
      </c>
      <c r="J90" s="65" t="s">
        <v>498</v>
      </c>
      <c r="K90" s="65">
        <v>8600.24</v>
      </c>
      <c r="L90" s="87"/>
      <c r="M90" s="86">
        <f t="shared" si="2"/>
        <v>6.6184202425660281</v>
      </c>
      <c r="N90" s="84" t="s">
        <v>499</v>
      </c>
    </row>
    <row r="91" spans="1:14" ht="24">
      <c r="A91" s="96"/>
      <c r="B91" s="97" t="s">
        <v>54</v>
      </c>
      <c r="C91" s="98" t="s">
        <v>500</v>
      </c>
      <c r="D91" s="99" t="s">
        <v>286</v>
      </c>
      <c r="E91" s="100"/>
      <c r="F91" s="101" t="s">
        <v>284</v>
      </c>
      <c r="G91" s="101">
        <v>11860</v>
      </c>
      <c r="H91" s="102"/>
      <c r="I91" s="102"/>
      <c r="J91" s="101" t="s">
        <v>284</v>
      </c>
      <c r="K91" s="101">
        <v>53662</v>
      </c>
      <c r="L91" s="103"/>
      <c r="M91" s="102">
        <f t="shared" si="2"/>
        <v>4.5246205733558176</v>
      </c>
      <c r="N91" s="99"/>
    </row>
    <row r="92" spans="1:14">
      <c r="A92" s="125" t="s">
        <v>218</v>
      </c>
      <c r="B92" s="126"/>
      <c r="C92" s="126"/>
      <c r="D92" s="126"/>
      <c r="E92" s="126"/>
      <c r="F92" s="126"/>
      <c r="G92" s="65">
        <v>16783</v>
      </c>
      <c r="H92" s="86"/>
      <c r="I92" s="86"/>
      <c r="J92" s="86"/>
      <c r="K92" s="65">
        <v>95238</v>
      </c>
      <c r="L92" s="87"/>
      <c r="M92" s="86">
        <f t="shared" ref="M92:M109" ca="1" si="3">IF(ISNUMBER(INDIRECT("K" &amp; ROW())/INDIRECT("G" &amp; ROW())),INDIRECT("K" &amp; ROW())/INDIRECT("G" &amp; ROW()), " ")</f>
        <v>5.6746707978311388</v>
      </c>
      <c r="N92" s="84" t="s">
        <v>501</v>
      </c>
    </row>
    <row r="93" spans="1:14">
      <c r="A93" s="125" t="s">
        <v>223</v>
      </c>
      <c r="B93" s="126"/>
      <c r="C93" s="126"/>
      <c r="D93" s="126"/>
      <c r="E93" s="126"/>
      <c r="F93" s="126"/>
      <c r="G93" s="65"/>
      <c r="H93" s="86"/>
      <c r="I93" s="86"/>
      <c r="J93" s="86"/>
      <c r="K93" s="65"/>
      <c r="L93" s="87"/>
      <c r="M93" s="86" t="str">
        <f t="shared" ca="1" si="3"/>
        <v xml:space="preserve"> </v>
      </c>
      <c r="N93" s="84" t="s">
        <v>501</v>
      </c>
    </row>
    <row r="94" spans="1:14">
      <c r="A94" s="125" t="s">
        <v>224</v>
      </c>
      <c r="B94" s="126"/>
      <c r="C94" s="126"/>
      <c r="D94" s="126"/>
      <c r="E94" s="126"/>
      <c r="F94" s="126"/>
      <c r="G94" s="65">
        <v>2289</v>
      </c>
      <c r="H94" s="86"/>
      <c r="I94" s="86"/>
      <c r="J94" s="86"/>
      <c r="K94" s="65">
        <v>28782</v>
      </c>
      <c r="L94" s="87"/>
      <c r="M94" s="86">
        <f t="shared" ca="1" si="3"/>
        <v>12.574049803407602</v>
      </c>
      <c r="N94" s="84" t="s">
        <v>501</v>
      </c>
    </row>
    <row r="95" spans="1:14">
      <c r="A95" s="125" t="s">
        <v>225</v>
      </c>
      <c r="B95" s="126"/>
      <c r="C95" s="126"/>
      <c r="D95" s="126"/>
      <c r="E95" s="126"/>
      <c r="F95" s="126"/>
      <c r="G95" s="65">
        <v>11860</v>
      </c>
      <c r="H95" s="86"/>
      <c r="I95" s="86"/>
      <c r="J95" s="86"/>
      <c r="K95" s="65">
        <v>53662</v>
      </c>
      <c r="L95" s="87"/>
      <c r="M95" s="86">
        <f t="shared" ca="1" si="3"/>
        <v>4.5246205733558176</v>
      </c>
      <c r="N95" s="84" t="s">
        <v>501</v>
      </c>
    </row>
    <row r="96" spans="1:14">
      <c r="A96" s="125" t="s">
        <v>226</v>
      </c>
      <c r="B96" s="126"/>
      <c r="C96" s="126"/>
      <c r="D96" s="126"/>
      <c r="E96" s="126"/>
      <c r="F96" s="126"/>
      <c r="G96" s="65">
        <v>2964</v>
      </c>
      <c r="H96" s="86"/>
      <c r="I96" s="86"/>
      <c r="J96" s="86"/>
      <c r="K96" s="65">
        <v>16950</v>
      </c>
      <c r="L96" s="87"/>
      <c r="M96" s="86">
        <f t="shared" ca="1" si="3"/>
        <v>5.7186234817813766</v>
      </c>
      <c r="N96" s="84" t="s">
        <v>501</v>
      </c>
    </row>
    <row r="97" spans="1:14">
      <c r="A97" s="127" t="s">
        <v>227</v>
      </c>
      <c r="B97" s="128"/>
      <c r="C97" s="128"/>
      <c r="D97" s="128"/>
      <c r="E97" s="128"/>
      <c r="F97" s="128"/>
      <c r="G97" s="93">
        <v>2530</v>
      </c>
      <c r="H97" s="94"/>
      <c r="I97" s="94"/>
      <c r="J97" s="94"/>
      <c r="K97" s="93">
        <v>31832</v>
      </c>
      <c r="L97" s="95"/>
      <c r="M97" s="94">
        <f t="shared" ca="1" si="3"/>
        <v>12.581818181818182</v>
      </c>
      <c r="N97" s="91" t="s">
        <v>501</v>
      </c>
    </row>
    <row r="98" spans="1:14">
      <c r="A98" s="127" t="s">
        <v>228</v>
      </c>
      <c r="B98" s="128"/>
      <c r="C98" s="128"/>
      <c r="D98" s="128"/>
      <c r="E98" s="128"/>
      <c r="F98" s="128"/>
      <c r="G98" s="93">
        <v>1528</v>
      </c>
      <c r="H98" s="94"/>
      <c r="I98" s="94"/>
      <c r="J98" s="94"/>
      <c r="K98" s="93">
        <v>19310</v>
      </c>
      <c r="L98" s="95"/>
      <c r="M98" s="94">
        <f t="shared" ca="1" si="3"/>
        <v>12.637434554973822</v>
      </c>
      <c r="N98" s="91" t="s">
        <v>501</v>
      </c>
    </row>
    <row r="99" spans="1:14">
      <c r="A99" s="127" t="s">
        <v>229</v>
      </c>
      <c r="B99" s="128"/>
      <c r="C99" s="128"/>
      <c r="D99" s="128"/>
      <c r="E99" s="128"/>
      <c r="F99" s="128"/>
      <c r="G99" s="93"/>
      <c r="H99" s="94"/>
      <c r="I99" s="94"/>
      <c r="J99" s="94"/>
      <c r="K99" s="93"/>
      <c r="L99" s="95"/>
      <c r="M99" s="94" t="str">
        <f t="shared" ca="1" si="3"/>
        <v xml:space="preserve"> </v>
      </c>
      <c r="N99" s="91" t="s">
        <v>501</v>
      </c>
    </row>
    <row r="100" spans="1:14">
      <c r="A100" s="125" t="s">
        <v>230</v>
      </c>
      <c r="B100" s="126"/>
      <c r="C100" s="126"/>
      <c r="D100" s="126"/>
      <c r="E100" s="126"/>
      <c r="F100" s="126"/>
      <c r="G100" s="65">
        <v>846</v>
      </c>
      <c r="H100" s="86"/>
      <c r="I100" s="86"/>
      <c r="J100" s="86"/>
      <c r="K100" s="65">
        <v>6332</v>
      </c>
      <c r="L100" s="87"/>
      <c r="M100" s="86">
        <f t="shared" ca="1" si="3"/>
        <v>7.4846335697399526</v>
      </c>
      <c r="N100" s="84" t="s">
        <v>501</v>
      </c>
    </row>
    <row r="101" spans="1:14">
      <c r="A101" s="125" t="s">
        <v>231</v>
      </c>
      <c r="B101" s="126"/>
      <c r="C101" s="126"/>
      <c r="D101" s="126"/>
      <c r="E101" s="126"/>
      <c r="F101" s="126"/>
      <c r="G101" s="65">
        <v>185</v>
      </c>
      <c r="H101" s="86"/>
      <c r="I101" s="86"/>
      <c r="J101" s="86"/>
      <c r="K101" s="65">
        <v>2316</v>
      </c>
      <c r="L101" s="87"/>
      <c r="M101" s="86">
        <f t="shared" ca="1" si="3"/>
        <v>12.518918918918919</v>
      </c>
      <c r="N101" s="84" t="s">
        <v>501</v>
      </c>
    </row>
    <row r="102" spans="1:14">
      <c r="A102" s="125" t="s">
        <v>232</v>
      </c>
      <c r="B102" s="126"/>
      <c r="C102" s="126"/>
      <c r="D102" s="126"/>
      <c r="E102" s="126"/>
      <c r="F102" s="126"/>
      <c r="G102" s="65">
        <v>12281</v>
      </c>
      <c r="H102" s="86"/>
      <c r="I102" s="86"/>
      <c r="J102" s="86"/>
      <c r="K102" s="65">
        <v>82695</v>
      </c>
      <c r="L102" s="87"/>
      <c r="M102" s="86">
        <f t="shared" ca="1" si="3"/>
        <v>6.7335721846755154</v>
      </c>
      <c r="N102" s="84" t="s">
        <v>501</v>
      </c>
    </row>
    <row r="103" spans="1:14">
      <c r="A103" s="125" t="s">
        <v>233</v>
      </c>
      <c r="B103" s="126"/>
      <c r="C103" s="126"/>
      <c r="D103" s="126"/>
      <c r="E103" s="126"/>
      <c r="F103" s="126"/>
      <c r="G103" s="65">
        <v>201</v>
      </c>
      <c r="H103" s="86"/>
      <c r="I103" s="86"/>
      <c r="J103" s="86"/>
      <c r="K103" s="65">
        <v>1558</v>
      </c>
      <c r="L103" s="87"/>
      <c r="M103" s="86">
        <f t="shared" ca="1" si="3"/>
        <v>7.7512437810945274</v>
      </c>
      <c r="N103" s="84" t="s">
        <v>501</v>
      </c>
    </row>
    <row r="104" spans="1:14">
      <c r="A104" s="125" t="s">
        <v>234</v>
      </c>
      <c r="B104" s="126"/>
      <c r="C104" s="126"/>
      <c r="D104" s="126"/>
      <c r="E104" s="126"/>
      <c r="F104" s="126"/>
      <c r="G104" s="65">
        <v>4634</v>
      </c>
      <c r="H104" s="86"/>
      <c r="I104" s="86"/>
      <c r="J104" s="86"/>
      <c r="K104" s="65">
        <v>29747</v>
      </c>
      <c r="L104" s="87"/>
      <c r="M104" s="86">
        <f t="shared" ca="1" si="3"/>
        <v>6.4192921881743636</v>
      </c>
      <c r="N104" s="84" t="s">
        <v>501</v>
      </c>
    </row>
    <row r="105" spans="1:14">
      <c r="A105" s="125" t="s">
        <v>235</v>
      </c>
      <c r="B105" s="126"/>
      <c r="C105" s="126"/>
      <c r="D105" s="126"/>
      <c r="E105" s="126"/>
      <c r="F105" s="126"/>
      <c r="G105" s="65">
        <v>2694</v>
      </c>
      <c r="H105" s="86"/>
      <c r="I105" s="86"/>
      <c r="J105" s="86"/>
      <c r="K105" s="65">
        <v>23732</v>
      </c>
      <c r="L105" s="87"/>
      <c r="M105" s="86">
        <f t="shared" ca="1" si="3"/>
        <v>8.8092056421677807</v>
      </c>
      <c r="N105" s="84" t="s">
        <v>501</v>
      </c>
    </row>
    <row r="106" spans="1:14">
      <c r="A106" s="125" t="s">
        <v>236</v>
      </c>
      <c r="B106" s="126"/>
      <c r="C106" s="126"/>
      <c r="D106" s="126"/>
      <c r="E106" s="126"/>
      <c r="F106" s="126"/>
      <c r="G106" s="65">
        <v>20841</v>
      </c>
      <c r="H106" s="86"/>
      <c r="I106" s="86"/>
      <c r="J106" s="86"/>
      <c r="K106" s="65">
        <v>146380</v>
      </c>
      <c r="L106" s="87"/>
      <c r="M106" s="86">
        <f t="shared" ca="1" si="3"/>
        <v>7.023655294851495</v>
      </c>
      <c r="N106" s="84" t="s">
        <v>501</v>
      </c>
    </row>
    <row r="107" spans="1:14">
      <c r="A107" s="125" t="s">
        <v>237</v>
      </c>
      <c r="B107" s="126"/>
      <c r="C107" s="126"/>
      <c r="D107" s="126"/>
      <c r="E107" s="126"/>
      <c r="F107" s="126"/>
      <c r="G107" s="65"/>
      <c r="H107" s="86"/>
      <c r="I107" s="86"/>
      <c r="J107" s="86"/>
      <c r="K107" s="65">
        <v>136399</v>
      </c>
      <c r="L107" s="87"/>
      <c r="M107" s="86" t="str">
        <f t="shared" ca="1" si="3"/>
        <v xml:space="preserve"> </v>
      </c>
      <c r="N107" s="84" t="s">
        <v>501</v>
      </c>
    </row>
    <row r="108" spans="1:14">
      <c r="A108" s="125" t="s">
        <v>238</v>
      </c>
      <c r="B108" s="126"/>
      <c r="C108" s="126"/>
      <c r="D108" s="126"/>
      <c r="E108" s="126"/>
      <c r="F108" s="126"/>
      <c r="G108" s="65">
        <v>3751.38</v>
      </c>
      <c r="H108" s="86"/>
      <c r="I108" s="86"/>
      <c r="J108" s="86"/>
      <c r="K108" s="65">
        <v>24551.82</v>
      </c>
      <c r="L108" s="87"/>
      <c r="M108" s="86">
        <f t="shared" ca="1" si="3"/>
        <v>6.5447435343793483</v>
      </c>
      <c r="N108" s="84" t="s">
        <v>501</v>
      </c>
    </row>
    <row r="109" spans="1:14">
      <c r="A109" s="127" t="s">
        <v>239</v>
      </c>
      <c r="B109" s="128"/>
      <c r="C109" s="128"/>
      <c r="D109" s="128"/>
      <c r="E109" s="128"/>
      <c r="F109" s="128"/>
      <c r="G109" s="93">
        <v>20470</v>
      </c>
      <c r="H109" s="94"/>
      <c r="I109" s="94"/>
      <c r="J109" s="94"/>
      <c r="K109" s="93">
        <v>172728</v>
      </c>
      <c r="L109" s="95"/>
      <c r="M109" s="94">
        <f t="shared" ca="1" si="3"/>
        <v>8.4381045432340009</v>
      </c>
      <c r="N109" s="91" t="s">
        <v>501</v>
      </c>
    </row>
    <row r="110" spans="1:14">
      <c r="A110" s="14"/>
      <c r="B110" s="42"/>
      <c r="C110" s="26"/>
      <c r="D110" s="43"/>
      <c r="E110" s="43"/>
      <c r="F110" s="44"/>
      <c r="G110" s="27"/>
      <c r="H110" s="44"/>
      <c r="I110" s="44"/>
      <c r="J110" s="44"/>
      <c r="K110" s="27"/>
      <c r="L110" s="45"/>
      <c r="M110" s="44"/>
      <c r="N110" s="46"/>
    </row>
    <row r="111" spans="1:14">
      <c r="A111" s="29"/>
      <c r="G111" s="47"/>
      <c r="H111" s="48"/>
      <c r="I111" s="48"/>
      <c r="J111" s="48"/>
      <c r="K111" s="47"/>
      <c r="L111" s="49"/>
      <c r="M111" s="47"/>
      <c r="N111" s="29"/>
    </row>
    <row r="112" spans="1:14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0"/>
      <c r="M112" s="6"/>
      <c r="N112" s="6"/>
    </row>
    <row r="113" spans="1:14">
      <c r="A113" s="59" t="s">
        <v>41</v>
      </c>
      <c r="B113" s="6"/>
      <c r="C113" s="6" t="s">
        <v>507</v>
      </c>
      <c r="D113" s="6"/>
      <c r="E113" s="6"/>
      <c r="F113" s="6"/>
      <c r="G113" s="6"/>
      <c r="H113" s="6"/>
      <c r="I113" s="6"/>
      <c r="J113" s="6"/>
      <c r="K113" s="6"/>
      <c r="L113" s="50"/>
      <c r="M113" s="6"/>
      <c r="N113" s="6"/>
    </row>
    <row r="114" spans="1:14">
      <c r="A114" s="3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0"/>
      <c r="M114" s="6"/>
      <c r="N114" s="6"/>
    </row>
    <row r="115" spans="1:14">
      <c r="A115" s="59" t="s">
        <v>42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0"/>
      <c r="M115" s="6"/>
      <c r="N115" s="6"/>
    </row>
  </sheetData>
  <mergeCells count="51">
    <mergeCell ref="A7:N7"/>
    <mergeCell ref="A8:N8"/>
    <mergeCell ref="A9:N9"/>
    <mergeCell ref="A10:N10"/>
    <mergeCell ref="G12:I12"/>
    <mergeCell ref="G16:H16"/>
    <mergeCell ref="J12:M12"/>
    <mergeCell ref="G14:H14"/>
    <mergeCell ref="J14:K14"/>
    <mergeCell ref="G15:H15"/>
    <mergeCell ref="J15:K15"/>
    <mergeCell ref="J16:K16"/>
    <mergeCell ref="G13:H13"/>
    <mergeCell ref="J13:K13"/>
    <mergeCell ref="M22:M24"/>
    <mergeCell ref="N22:N24"/>
    <mergeCell ref="D23:D24"/>
    <mergeCell ref="H23:I23"/>
    <mergeCell ref="J23:K23"/>
    <mergeCell ref="F22:G23"/>
    <mergeCell ref="H22:K22"/>
    <mergeCell ref="A98:F98"/>
    <mergeCell ref="G17:H17"/>
    <mergeCell ref="J17:K17"/>
    <mergeCell ref="A22:A24"/>
    <mergeCell ref="B22:B24"/>
    <mergeCell ref="C22:C24"/>
    <mergeCell ref="E22:E24"/>
    <mergeCell ref="A109:F109"/>
    <mergeCell ref="A100:F100"/>
    <mergeCell ref="A101:F101"/>
    <mergeCell ref="A102:F102"/>
    <mergeCell ref="A103:F103"/>
    <mergeCell ref="A104:F104"/>
    <mergeCell ref="A105:F105"/>
    <mergeCell ref="J1:N2"/>
    <mergeCell ref="J3:N4"/>
    <mergeCell ref="A106:F106"/>
    <mergeCell ref="A107:F107"/>
    <mergeCell ref="A108:F108"/>
    <mergeCell ref="A99:F99"/>
    <mergeCell ref="A26:N26"/>
    <mergeCell ref="A27:N27"/>
    <mergeCell ref="A40:N40"/>
    <mergeCell ref="A61:N61"/>
    <mergeCell ref="A92:F92"/>
    <mergeCell ref="A93:F93"/>
    <mergeCell ref="A94:F94"/>
    <mergeCell ref="A95:F95"/>
    <mergeCell ref="A96:F96"/>
    <mergeCell ref="A97:F97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Локальная смета</vt:lpstr>
      <vt:lpstr>Локал. ресурс. смет.расчет</vt:lpstr>
      <vt:lpstr>'Локал. ресурс. смет.расчет'!Заголовки_для_печати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Стрехмет Максим</dc:creator>
  <cp:lastModifiedBy>User</cp:lastModifiedBy>
  <cp:lastPrinted>2018-03-06T04:23:31Z</cp:lastPrinted>
  <dcterms:created xsi:type="dcterms:W3CDTF">2003-01-28T12:33:10Z</dcterms:created>
  <dcterms:modified xsi:type="dcterms:W3CDTF">2018-04-28T08:41:56Z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