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.РЕС.СМЕТН" sheetId="1" r:id="rId1"/>
  </sheets>
  <definedNames>
    <definedName name="_xlnm.Print_Titles" localSheetId="0">'ЛОК.РЕС.СМЕТН'!$23:$23</definedName>
    <definedName name="_xlnm.Print_Area" localSheetId="0">'ЛОК.РЕС.СМЕТН'!$A$1:$N$93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9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92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74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74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74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74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74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<sst xmlns="http://schemas.openxmlformats.org/spreadsheetml/2006/main" count="222" uniqueCount="133">
  <si>
    <t>Код ресурса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</si>
  <si>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</si>
  <si>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</si>
  <si>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</si>
  <si>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</si>
  <si>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</si>
  <si>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</si>
  <si>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</si>
  <si>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</si>
  <si>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</si>
  <si>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</si>
  <si>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</si>
  <si>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</si>
  <si>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</si>
  <si>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</si>
  <si>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</si>
  <si>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</si>
  <si>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</si>
  <si>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</si>
  <si>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</si>
  <si>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</si>
  <si>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</si>
  <si>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</si>
  <si>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</si>
  <si>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</si>
  <si>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</si>
  <si>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</si>
  <si>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</si>
  <si>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</si>
  <si>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</si>
  <si>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</si>
  <si>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</si>
  <si>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</si>
  <si>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Автомобильные дороги</t>
  </si>
  <si>
    <t xml:space="preserve">    Земляные работы, выполняемые механизированным способом</t>
  </si>
  <si>
    <t xml:space="preserve">    Итого</t>
  </si>
  <si>
    <t>Итого прямые затраты по смете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</si>
  <si>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</si>
  <si>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</si>
  <si>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</si>
  <si>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</si>
  <si>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</si>
  <si>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</si>
  <si>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</si>
  <si>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1-2-3</t>
  </si>
  <si>
    <t>Рабочий строитель (ср 2,3)</t>
  </si>
  <si>
    <t>1-3-0</t>
  </si>
  <si>
    <t>Рабочий строитель (ср 3)</t>
  </si>
  <si>
    <t>1-4-0</t>
  </si>
  <si>
    <t>Рабочий строитель (ср 4)</t>
  </si>
  <si>
    <t>Затраты труда машинистов...</t>
  </si>
  <si>
    <t xml:space="preserve">   - 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</si>
  <si>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</si>
  <si>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</si>
  <si>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</si>
  <si>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</si>
  <si>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других видах строительства 10 т</t>
  </si>
  <si>
    <t xml:space="preserve">маш.-ч
</t>
  </si>
  <si>
    <t>МТРиЭ ЧО, Пост. № 3/1</t>
  </si>
  <si>
    <t>Автопогрузчики 5 т</t>
  </si>
  <si>
    <t>Экскаваторы одноковшовые дизельные на гусеничном ходу при работе на других видах строительства 0,65 м3</t>
  </si>
  <si>
    <t>Бульдозеры при работе на других видах строительства 79 кВт (108 л.с.)</t>
  </si>
  <si>
    <t>Автогудронаторы 3500 л</t>
  </si>
  <si>
    <t>Автогрейдеры среднего типа 99 кВт (135 л.с.)</t>
  </si>
  <si>
    <t>Гудронаторы ручные</t>
  </si>
  <si>
    <t>ЧелСЦена,февр.2017 г., ч.2</t>
  </si>
  <si>
    <t>Катки дорожные самоходные гладкие 8 т</t>
  </si>
  <si>
    <t>Катки дорожные самоходные гладкие 13 т</t>
  </si>
  <si>
    <t>Катки на пневмоколесном ходу 30 т</t>
  </si>
  <si>
    <t>Машины поливомоечные 6000 л</t>
  </si>
  <si>
    <t>Укладчики асфальтобетона</t>
  </si>
  <si>
    <t>Установка холодного фрезерования шириной барабана 2000 мм</t>
  </si>
  <si>
    <t>Трактор с щетками дорожными навесными</t>
  </si>
  <si>
    <t>Автомобили бортовые, грузоподъемность до 5 т</t>
  </si>
  <si>
    <t>Автомобиль-самосвал, грузоподъемность до 15 т</t>
  </si>
  <si>
    <t>Итого по строительным машинам</t>
  </si>
  <si>
    <t xml:space="preserve">                  Материалы</t>
  </si>
  <si>
    <t>101-0782</t>
  </si>
  <si>
    <t>Поковки из квадратных заготовок, масса 1,8 кг</t>
  </si>
  <si>
    <t xml:space="preserve">т
</t>
  </si>
  <si>
    <t>МТРиЭ ЧО, Пост.от 03.02.2017 г. №3/1, п.117</t>
  </si>
  <si>
    <t>101-1556</t>
  </si>
  <si>
    <t>Битумы нефтяные дорожные марки БНД-60/90, БНД 90/130</t>
  </si>
  <si>
    <t>МТРиЭ ЧО, Пост.от 03.02.2017 г. №3/1, п.509</t>
  </si>
  <si>
    <t>101-1561</t>
  </si>
  <si>
    <t>Битумы нефтяные дорожные жидкие, класс МГ, СГ</t>
  </si>
  <si>
    <t>Среднее (13.02.010/2355.59*2639.9, 13.02.033/2894.81*2639.9)</t>
  </si>
  <si>
    <t>102-0025</t>
  </si>
  <si>
    <t>Бруски обрезные хвойных пород длиной 4-6,5 м, шириной 75-150 мм, толщиной 40-75 мм, III сорта</t>
  </si>
  <si>
    <t xml:space="preserve">м3
</t>
  </si>
  <si>
    <t>МТРиЭ ЧО, Пост.от 03.02.2017 г. №3/1, п.176</t>
  </si>
  <si>
    <t>411-0001</t>
  </si>
  <si>
    <t>Вода</t>
  </si>
  <si>
    <t>Среднее (26.01.015, 26.01.017)</t>
  </si>
  <si>
    <t>Итого по строительным материалам</t>
  </si>
  <si>
    <t xml:space="preserve">                  Машины и механизмы - позиции сметы</t>
  </si>
  <si>
    <t>ТССЦпг-03-21-01-003</t>
  </si>
  <si>
    <t>Перевозка грузов автомобилями-самосвалами грузоподъемностью 10 т, работающих вне карьера, на расстояние: до 3 км I класс груза (на территорию ЖКХ)</t>
  </si>
  <si>
    <t xml:space="preserve">1 т груза
</t>
  </si>
  <si>
    <t>ТСЭМ-120101</t>
  </si>
  <si>
    <t>Автогудронаторы 3500 л(Вахрушево 70-30=40км).</t>
  </si>
  <si>
    <t xml:space="preserve">                  Материалы - позиции сметы</t>
  </si>
  <si>
    <t>ТССЦ-101-1556</t>
  </si>
  <si>
    <t>ТССЦ-101-1561</t>
  </si>
  <si>
    <t>ТССЦ-408-0312</t>
  </si>
  <si>
    <t>Готовые песчано-щебеночные смеси марка Др. 8, размер зерен 70-40, сорт 2</t>
  </si>
  <si>
    <t>МТРиЭ ЧО, Пост.от 03.02.2017 г. №3/1, п.508</t>
  </si>
  <si>
    <t>ТССЦ-410-0006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</si>
  <si>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</si>
  <si>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МТРиЭ ЧО, Пост.от 03.02.2017 г. №3/1, п.500</t>
  </si>
  <si>
    <t xml:space="preserve">          Неучтенные ресурсы</t>
  </si>
  <si>
    <t>408-0200</t>
  </si>
  <si>
    <t>Смесь песчано-гравийная природная</t>
  </si>
  <si>
    <t>МТРиЭ ЧО, Пост.от 03.02.2017 г. №3/1, п.096</t>
  </si>
  <si>
    <t>410-9010</t>
  </si>
  <si>
    <t>Смесь асфальтобетонная</t>
  </si>
  <si>
    <t>410-9014</t>
  </si>
  <si>
    <t>Лом асфальтобетона</t>
  </si>
  <si>
    <t xml:space="preserve"> </t>
  </si>
  <si>
    <t>Основание:Дефектная ведомость</t>
  </si>
  <si>
    <t>1кв.2017г</t>
  </si>
  <si>
    <t>НДС 18%</t>
  </si>
  <si>
    <t>ВСЕГО с НДС в т.ч.</t>
  </si>
  <si>
    <t>Стройка:с.Аргаяш Аргаяшского района Челябинской области</t>
  </si>
  <si>
    <t>218.55</t>
  </si>
  <si>
    <t>Составил_________Гатауллина СХ</t>
  </si>
  <si>
    <t>Проверил________Шамсутдинов АР</t>
  </si>
  <si>
    <t>Всего с НДС в т.ч</t>
  </si>
  <si>
    <t>4926220рублей с НДС в т.ч.</t>
  </si>
  <si>
    <t>Ремонт проезжей  части автодороги по ул.Комсомольская с.Аргаяш Аргаяшского района Челябинской области</t>
  </si>
  <si>
    <t>Объект: Проезжая часть автодороги по улице Комсомольская</t>
  </si>
  <si>
    <t xml:space="preserve"> Главы Аргаяшского сельского поселения</t>
  </si>
  <si>
    <t>Утверждаю___________А.З. Ишкильдин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</si>
</sst>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9" fillId="20" borderId="3" applyNumberFormat="0" applyAlignment="0" applyProtection="0"/>
    <xf numFmtId="0" fontId="20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98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/>
    </xf>
    <xf numFmtId="49" fontId="9" fillId="0" borderId="17" xfId="0" applyNumberFormat="1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 vertical="top"/>
    </xf>
    <xf numFmtId="2" fontId="9" fillId="0" borderId="17" xfId="0" applyNumberFormat="1" applyFont="1" applyBorder="1" applyAlignment="1">
      <alignment horizontal="right" vertical="top" wrapText="1"/>
    </xf>
    <xf numFmtId="1" fontId="10" fillId="0" borderId="17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5" fillId="0" borderId="0" xfId="0" applyFont="1" applyAlignment="1">
      <alignment vertical="top"/>
    </xf>
    <xf numFmtId="0" fontId="10" fillId="0" borderId="0" xfId="0" applyFont="1" applyAlignment="1">
      <alignment/>
    </xf>
    <xf numFmtId="2" fontId="9" fillId="0" borderId="0" xfId="55" applyNumberFormat="1" applyFont="1" applyAlignment="1">
      <alignment horizontal="righ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18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18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7" fillId="0" borderId="1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92"/>
  <sheetViews>
    <sheetView showGridLines="0" tabSelected="1" zoomScalePageLayoutView="0" workbookViewId="0" topLeftCell="A1">
      <selection activeCell="K3" sqref="K3"/>
    </sheetView>
  </sheetViews>
  <sheetFormatPr defaultColWidth="9.1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6.1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>
      <c r="K1" s="12" t="s">
        <v>132</v>
      </c>
    </row>
    <row r="2" spans="1:12" s="3" customFormat="1" ht="12.75">
      <c r="A2" s="4" t="s">
        <v>123</v>
      </c>
      <c r="B2" s="2"/>
      <c r="C2" s="2"/>
      <c r="D2" s="2"/>
      <c r="K2" s="3" t="s">
        <v>131</v>
      </c>
      <c r="L2" s="28"/>
    </row>
    <row r="3" spans="1:12" s="3" customFormat="1" ht="12.75">
      <c r="A3" s="1"/>
      <c r="B3" s="2"/>
      <c r="C3" s="2"/>
      <c r="D3" s="2"/>
      <c r="K3" s="3" t="s">
        <v>118</v>
      </c>
      <c r="L3" s="28"/>
    </row>
    <row r="4" spans="1:12" s="3" customFormat="1" ht="12.75">
      <c r="A4" s="4" t="s">
        <v>130</v>
      </c>
      <c r="B4" s="2"/>
      <c r="C4" s="2"/>
      <c r="D4" s="2"/>
      <c r="L4" s="28"/>
    </row>
    <row r="5" spans="1:23" s="3" customFormat="1" ht="14.25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95" t="s">
        <v>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95" t="s">
        <v>129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96" t="s">
        <v>119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4"/>
      <c r="P8" s="4"/>
      <c r="Q8" s="4"/>
      <c r="R8" s="4"/>
      <c r="S8" s="4"/>
      <c r="T8" s="4"/>
      <c r="U8" s="4"/>
      <c r="V8" s="4"/>
      <c r="W8" s="4"/>
    </row>
    <row r="9" spans="4:12" s="3" customFormat="1" ht="12.75">
      <c r="D9" s="3" t="s">
        <v>127</v>
      </c>
      <c r="J9" s="3" t="s">
        <v>128</v>
      </c>
      <c r="L9" s="28"/>
    </row>
    <row r="10" spans="7:23" s="3" customFormat="1" ht="12.75" customHeight="1">
      <c r="G10" s="85" t="s">
        <v>7</v>
      </c>
      <c r="H10" s="86"/>
      <c r="I10" s="86"/>
      <c r="J10" s="85" t="s">
        <v>8</v>
      </c>
      <c r="K10" s="86"/>
      <c r="L10" s="86"/>
      <c r="M10" s="97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1</v>
      </c>
      <c r="G11" s="79">
        <f>828021/1000</f>
        <v>828.021</v>
      </c>
      <c r="H11" s="80"/>
      <c r="I11" s="16" t="s">
        <v>2</v>
      </c>
      <c r="J11" s="81">
        <f>4174762/1000</f>
        <v>4174.762</v>
      </c>
      <c r="K11" s="82"/>
      <c r="L11" s="29"/>
      <c r="M11" s="15" t="s">
        <v>2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22</v>
      </c>
      <c r="F12" s="7"/>
      <c r="G12" s="79">
        <f>0/1000</f>
        <v>0</v>
      </c>
      <c r="H12" s="80"/>
      <c r="I12" s="15" t="s">
        <v>2</v>
      </c>
      <c r="J12" s="81">
        <f>0/1000</f>
        <v>0</v>
      </c>
      <c r="K12" s="82"/>
      <c r="L12" s="29"/>
      <c r="M12" s="15" t="s">
        <v>2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23</v>
      </c>
      <c r="F13" s="7"/>
      <c r="G13" s="79">
        <f>0/1000</f>
        <v>0</v>
      </c>
      <c r="H13" s="80"/>
      <c r="I13" s="15" t="s">
        <v>2</v>
      </c>
      <c r="J13" s="81">
        <f>0/1000</f>
        <v>0</v>
      </c>
      <c r="K13" s="82"/>
      <c r="L13" s="29"/>
      <c r="M13" s="15" t="s">
        <v>2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3</v>
      </c>
      <c r="G14" s="79">
        <f>(O14+O15)/1000</f>
        <v>0.90903</v>
      </c>
      <c r="H14" s="80"/>
      <c r="I14" s="16" t="s">
        <v>4</v>
      </c>
      <c r="J14" s="81">
        <f>(P14+P15)/1000</f>
        <v>0.90903</v>
      </c>
      <c r="K14" s="82"/>
      <c r="L14" s="34">
        <v>7575</v>
      </c>
      <c r="M14" s="15" t="s">
        <v>4</v>
      </c>
      <c r="N14" s="24"/>
      <c r="O14" s="34">
        <v>664.46</v>
      </c>
      <c r="P14" s="35">
        <v>664.46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5</v>
      </c>
      <c r="G15" s="79">
        <f>12103/1000</f>
        <v>12.103</v>
      </c>
      <c r="H15" s="80"/>
      <c r="I15" s="16" t="s">
        <v>2</v>
      </c>
      <c r="J15" s="81">
        <f>145371/1000</f>
        <v>145.371</v>
      </c>
      <c r="K15" s="82"/>
      <c r="L15" s="35">
        <v>90985</v>
      </c>
      <c r="M15" s="15" t="s">
        <v>2</v>
      </c>
      <c r="N15" s="24"/>
      <c r="O15" s="34">
        <v>244.57</v>
      </c>
      <c r="P15" s="35">
        <v>244.57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4528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54386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5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3" t="s">
        <v>120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83" t="s">
        <v>6</v>
      </c>
      <c r="B20" s="83" t="s">
        <v>0</v>
      </c>
      <c r="C20" s="83" t="s">
        <v>9</v>
      </c>
      <c r="D20" s="17" t="s">
        <v>10</v>
      </c>
      <c r="E20" s="83" t="s">
        <v>11</v>
      </c>
      <c r="F20" s="89" t="s">
        <v>12</v>
      </c>
      <c r="G20" s="90"/>
      <c r="H20" s="89" t="s">
        <v>13</v>
      </c>
      <c r="I20" s="93"/>
      <c r="J20" s="93"/>
      <c r="K20" s="90"/>
      <c r="L20" s="30"/>
      <c r="M20" s="83" t="s">
        <v>14</v>
      </c>
      <c r="N20" s="83" t="s">
        <v>15</v>
      </c>
    </row>
    <row r="21" spans="1:14" s="11" customFormat="1" ht="19.5" customHeight="1" thickBot="1">
      <c r="A21" s="84"/>
      <c r="B21" s="84"/>
      <c r="C21" s="84"/>
      <c r="D21" s="83" t="s">
        <v>20</v>
      </c>
      <c r="E21" s="84"/>
      <c r="F21" s="91"/>
      <c r="G21" s="92"/>
      <c r="H21" s="87" t="s">
        <v>16</v>
      </c>
      <c r="I21" s="88"/>
      <c r="J21" s="87" t="s">
        <v>17</v>
      </c>
      <c r="K21" s="88"/>
      <c r="L21" s="31"/>
      <c r="M21" s="84"/>
      <c r="N21" s="84"/>
    </row>
    <row r="22" spans="1:14" s="11" customFormat="1" ht="19.5" customHeight="1">
      <c r="A22" s="84"/>
      <c r="B22" s="84"/>
      <c r="C22" s="84"/>
      <c r="D22" s="84"/>
      <c r="E22" s="84"/>
      <c r="F22" s="38" t="s">
        <v>18</v>
      </c>
      <c r="G22" s="38" t="s">
        <v>19</v>
      </c>
      <c r="H22" s="38" t="s">
        <v>18</v>
      </c>
      <c r="I22" s="38" t="s">
        <v>19</v>
      </c>
      <c r="J22" s="38" t="s">
        <v>18</v>
      </c>
      <c r="K22" s="38" t="s">
        <v>19</v>
      </c>
      <c r="L22" s="31"/>
      <c r="M22" s="84"/>
      <c r="N22" s="84"/>
    </row>
    <row r="23" spans="1:14" ht="12.75">
      <c r="A23" s="39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39">
        <v>7</v>
      </c>
      <c r="H23" s="39">
        <v>8</v>
      </c>
      <c r="I23" s="39">
        <v>9</v>
      </c>
      <c r="J23" s="39">
        <v>10</v>
      </c>
      <c r="K23" s="39">
        <v>11</v>
      </c>
      <c r="L23" s="40"/>
      <c r="M23" s="39">
        <v>12</v>
      </c>
      <c r="N23" s="39">
        <v>13</v>
      </c>
    </row>
    <row r="24" spans="1:14" s="2" customFormat="1" ht="17.25" customHeight="1">
      <c r="A24" s="76" t="s">
        <v>39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7.25" customHeight="1">
      <c r="A25" s="78" t="s">
        <v>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2" customFormat="1" ht="12.75">
      <c r="A26" s="41">
        <v>1</v>
      </c>
      <c r="B26" s="42" t="s">
        <v>41</v>
      </c>
      <c r="C26" s="43" t="s">
        <v>42</v>
      </c>
      <c r="D26" s="44" t="s">
        <v>43</v>
      </c>
      <c r="E26" s="45">
        <v>29.3</v>
      </c>
      <c r="F26" s="46">
        <v>9.86</v>
      </c>
      <c r="G26" s="47">
        <v>288.9</v>
      </c>
      <c r="H26" s="46"/>
      <c r="I26" s="46"/>
      <c r="J26" s="46">
        <v>118.41</v>
      </c>
      <c r="K26" s="47">
        <v>3469.41</v>
      </c>
      <c r="L26" s="48"/>
      <c r="M26" s="46">
        <f aca="true" t="shared" si="0" ref="M26:M33">IF(ISNUMBER(K26/G26),IF(NOT(K26/G26=0),K26/G26," ")," ")</f>
        <v>12.009034267912773</v>
      </c>
      <c r="N26" s="44"/>
    </row>
    <row r="27" spans="1:14" s="2" customFormat="1" ht="12.75">
      <c r="A27" s="41">
        <v>2</v>
      </c>
      <c r="B27" s="42" t="s">
        <v>44</v>
      </c>
      <c r="C27" s="43" t="s">
        <v>45</v>
      </c>
      <c r="D27" s="44" t="s">
        <v>43</v>
      </c>
      <c r="E27" s="45">
        <v>17.69</v>
      </c>
      <c r="F27" s="46">
        <v>10.14</v>
      </c>
      <c r="G27" s="47">
        <v>179.38</v>
      </c>
      <c r="H27" s="46"/>
      <c r="I27" s="46"/>
      <c r="J27" s="46">
        <v>121.77</v>
      </c>
      <c r="K27" s="47">
        <v>2154.11</v>
      </c>
      <c r="L27" s="48"/>
      <c r="M27" s="46">
        <f t="shared" si="0"/>
        <v>12.008640874121976</v>
      </c>
      <c r="N27" s="44"/>
    </row>
    <row r="28" spans="1:14" s="2" customFormat="1" ht="12.75">
      <c r="A28" s="41">
        <v>3</v>
      </c>
      <c r="B28" s="42" t="s">
        <v>46</v>
      </c>
      <c r="C28" s="43" t="s">
        <v>47</v>
      </c>
      <c r="D28" s="44" t="s">
        <v>43</v>
      </c>
      <c r="E28" s="45">
        <v>290.63</v>
      </c>
      <c r="F28" s="46">
        <v>10.78</v>
      </c>
      <c r="G28" s="47">
        <v>3132.99</v>
      </c>
      <c r="H28" s="46"/>
      <c r="I28" s="46"/>
      <c r="J28" s="46">
        <v>129.51</v>
      </c>
      <c r="K28" s="47">
        <v>37639.49</v>
      </c>
      <c r="L28" s="48"/>
      <c r="M28" s="46">
        <f t="shared" si="0"/>
        <v>12.013919610340283</v>
      </c>
      <c r="N28" s="44"/>
    </row>
    <row r="29" spans="1:14" s="2" customFormat="1" ht="12.75">
      <c r="A29" s="41">
        <v>4</v>
      </c>
      <c r="B29" s="42" t="s">
        <v>48</v>
      </c>
      <c r="C29" s="43" t="s">
        <v>49</v>
      </c>
      <c r="D29" s="44" t="s">
        <v>43</v>
      </c>
      <c r="E29" s="45">
        <v>326.84</v>
      </c>
      <c r="F29" s="46">
        <v>12.16</v>
      </c>
      <c r="G29" s="47">
        <v>3974.37</v>
      </c>
      <c r="H29" s="46"/>
      <c r="I29" s="46"/>
      <c r="J29" s="46">
        <v>146.01</v>
      </c>
      <c r="K29" s="47">
        <v>47721.9</v>
      </c>
      <c r="L29" s="48"/>
      <c r="M29" s="46">
        <f t="shared" si="0"/>
        <v>12.007412495565335</v>
      </c>
      <c r="N29" s="44"/>
    </row>
    <row r="30" spans="1:14" ht="12.75">
      <c r="A30" s="41">
        <v>5</v>
      </c>
      <c r="B30" s="42">
        <v>2</v>
      </c>
      <c r="C30" s="43" t="s">
        <v>50</v>
      </c>
      <c r="D30" s="44" t="s">
        <v>43</v>
      </c>
      <c r="E30" s="45">
        <v>244.57</v>
      </c>
      <c r="F30" s="46">
        <v>14.95</v>
      </c>
      <c r="G30" s="47">
        <v>3612.36</v>
      </c>
      <c r="H30" s="46"/>
      <c r="I30" s="46"/>
      <c r="J30" s="46">
        <v>218.55</v>
      </c>
      <c r="K30" s="47">
        <v>53450</v>
      </c>
      <c r="L30" s="48"/>
      <c r="M30" s="46">
        <f t="shared" si="0"/>
        <v>14.79642117618399</v>
      </c>
      <c r="N30" s="44"/>
    </row>
    <row r="31" spans="1:14" ht="12.75">
      <c r="A31" s="41">
        <v>6</v>
      </c>
      <c r="B31" s="42">
        <v>2</v>
      </c>
      <c r="C31" s="43" t="s">
        <v>51</v>
      </c>
      <c r="D31" s="44" t="s">
        <v>43</v>
      </c>
      <c r="E31" s="45">
        <v>241.63</v>
      </c>
      <c r="F31" s="46">
        <v>14.95</v>
      </c>
      <c r="G31" s="47">
        <v>3612.36</v>
      </c>
      <c r="H31" s="46"/>
      <c r="I31" s="46"/>
      <c r="J31" s="46" t="s">
        <v>124</v>
      </c>
      <c r="K31" s="47">
        <v>52808.23</v>
      </c>
      <c r="L31" s="48"/>
      <c r="M31" s="46">
        <f t="shared" si="0"/>
        <v>14.618761695955</v>
      </c>
      <c r="N31" s="44"/>
    </row>
    <row r="32" spans="1:14" ht="12.75">
      <c r="A32" s="41">
        <v>7</v>
      </c>
      <c r="B32" s="42">
        <v>2</v>
      </c>
      <c r="C32" s="43" t="s">
        <v>51</v>
      </c>
      <c r="D32" s="44" t="s">
        <v>43</v>
      </c>
      <c r="E32" s="45">
        <v>2.94</v>
      </c>
      <c r="F32" s="46">
        <v>14.95</v>
      </c>
      <c r="G32" s="47">
        <v>43.95</v>
      </c>
      <c r="H32" s="46"/>
      <c r="I32" s="46"/>
      <c r="J32" s="46">
        <v>218.55</v>
      </c>
      <c r="K32" s="47">
        <v>642.53</v>
      </c>
      <c r="L32" s="48"/>
      <c r="M32" s="46">
        <f t="shared" si="0"/>
        <v>14.61956769055745</v>
      </c>
      <c r="N32" s="44"/>
    </row>
    <row r="33" spans="1:14" ht="12.75">
      <c r="A33" s="49"/>
      <c r="B33" s="50" t="s">
        <v>52</v>
      </c>
      <c r="C33" s="51" t="s">
        <v>53</v>
      </c>
      <c r="D33" s="52" t="s">
        <v>54</v>
      </c>
      <c r="E33" s="53"/>
      <c r="F33" s="54"/>
      <c r="G33" s="55">
        <v>7575</v>
      </c>
      <c r="H33" s="54"/>
      <c r="I33" s="54"/>
      <c r="J33" s="54"/>
      <c r="K33" s="55">
        <v>90985</v>
      </c>
      <c r="L33" s="56"/>
      <c r="M33" s="54">
        <f t="shared" si="0"/>
        <v>12.011221122112211</v>
      </c>
      <c r="N33" s="52"/>
    </row>
    <row r="34" spans="1:14" ht="17.25" customHeight="1">
      <c r="A34" s="78" t="s">
        <v>55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22.5">
      <c r="A35" s="41">
        <v>9</v>
      </c>
      <c r="B35" s="42">
        <v>21141</v>
      </c>
      <c r="C35" s="43" t="s">
        <v>56</v>
      </c>
      <c r="D35" s="44" t="s">
        <v>57</v>
      </c>
      <c r="E35" s="45">
        <v>0.25</v>
      </c>
      <c r="F35" s="46">
        <v>134.07</v>
      </c>
      <c r="G35" s="47">
        <v>33.52</v>
      </c>
      <c r="H35" s="46"/>
      <c r="I35" s="46"/>
      <c r="J35" s="46">
        <v>801</v>
      </c>
      <c r="K35" s="47">
        <v>200.25</v>
      </c>
      <c r="L35" s="48"/>
      <c r="M35" s="46">
        <f aca="true" t="shared" si="1" ref="M35:M51">IF(ISNUMBER(K35/G35),IF(NOT(K35/G35=0),K35/G35," ")," ")</f>
        <v>5.974045346062052</v>
      </c>
      <c r="N35" s="44" t="s">
        <v>58</v>
      </c>
    </row>
    <row r="36" spans="1:14" ht="22.5">
      <c r="A36" s="41">
        <v>10</v>
      </c>
      <c r="B36" s="42">
        <v>30101</v>
      </c>
      <c r="C36" s="43" t="s">
        <v>59</v>
      </c>
      <c r="D36" s="44" t="s">
        <v>57</v>
      </c>
      <c r="E36" s="45">
        <v>5.35</v>
      </c>
      <c r="F36" s="46">
        <v>111.55</v>
      </c>
      <c r="G36" s="47">
        <v>596.79</v>
      </c>
      <c r="H36" s="46"/>
      <c r="I36" s="46"/>
      <c r="J36" s="46">
        <v>524</v>
      </c>
      <c r="K36" s="47">
        <v>2803.4</v>
      </c>
      <c r="L36" s="48"/>
      <c r="M36" s="46">
        <f t="shared" si="1"/>
        <v>4.697464769852042</v>
      </c>
      <c r="N36" s="44" t="s">
        <v>58</v>
      </c>
    </row>
    <row r="37" spans="1:14" ht="33.75">
      <c r="A37" s="41">
        <v>11</v>
      </c>
      <c r="B37" s="42">
        <v>60248</v>
      </c>
      <c r="C37" s="43" t="s">
        <v>60</v>
      </c>
      <c r="D37" s="44" t="s">
        <v>57</v>
      </c>
      <c r="E37" s="45">
        <v>2.58</v>
      </c>
      <c r="F37" s="46">
        <v>145.69</v>
      </c>
      <c r="G37" s="47">
        <v>375.88</v>
      </c>
      <c r="H37" s="46"/>
      <c r="I37" s="46"/>
      <c r="J37" s="46">
        <v>897</v>
      </c>
      <c r="K37" s="47">
        <v>2314.26</v>
      </c>
      <c r="L37" s="48"/>
      <c r="M37" s="46">
        <f t="shared" si="1"/>
        <v>6.156911780355434</v>
      </c>
      <c r="N37" s="44" t="s">
        <v>58</v>
      </c>
    </row>
    <row r="38" spans="1:14" ht="22.5">
      <c r="A38" s="41">
        <v>12</v>
      </c>
      <c r="B38" s="42">
        <v>70149</v>
      </c>
      <c r="C38" s="43" t="s">
        <v>61</v>
      </c>
      <c r="D38" s="44" t="s">
        <v>57</v>
      </c>
      <c r="E38" s="45">
        <v>0.36</v>
      </c>
      <c r="F38" s="46">
        <v>87.96</v>
      </c>
      <c r="G38" s="47">
        <v>31.67</v>
      </c>
      <c r="H38" s="46"/>
      <c r="I38" s="46"/>
      <c r="J38" s="46">
        <v>723</v>
      </c>
      <c r="K38" s="47">
        <v>260.28</v>
      </c>
      <c r="L38" s="48"/>
      <c r="M38" s="46">
        <f t="shared" si="1"/>
        <v>8.21850331544048</v>
      </c>
      <c r="N38" s="44" t="s">
        <v>58</v>
      </c>
    </row>
    <row r="39" spans="1:14" ht="22.5">
      <c r="A39" s="41">
        <v>13</v>
      </c>
      <c r="B39" s="42">
        <v>120101</v>
      </c>
      <c r="C39" s="43" t="s">
        <v>62</v>
      </c>
      <c r="D39" s="44" t="s">
        <v>57</v>
      </c>
      <c r="E39" s="45">
        <v>6.97</v>
      </c>
      <c r="F39" s="46">
        <v>124.01</v>
      </c>
      <c r="G39" s="47">
        <v>864.35</v>
      </c>
      <c r="H39" s="46"/>
      <c r="I39" s="46"/>
      <c r="J39" s="46">
        <v>880</v>
      </c>
      <c r="K39" s="47">
        <v>6133.6</v>
      </c>
      <c r="L39" s="48"/>
      <c r="M39" s="46">
        <f t="shared" si="1"/>
        <v>7.096199456238792</v>
      </c>
      <c r="N39" s="44" t="s">
        <v>58</v>
      </c>
    </row>
    <row r="40" spans="1:14" ht="22.5">
      <c r="A40" s="41">
        <v>14</v>
      </c>
      <c r="B40" s="42">
        <v>120202</v>
      </c>
      <c r="C40" s="43" t="s">
        <v>63</v>
      </c>
      <c r="D40" s="44" t="s">
        <v>57</v>
      </c>
      <c r="E40" s="45">
        <v>2.17</v>
      </c>
      <c r="F40" s="46">
        <v>154.8</v>
      </c>
      <c r="G40" s="47">
        <v>335.92</v>
      </c>
      <c r="H40" s="46"/>
      <c r="I40" s="46"/>
      <c r="J40" s="46">
        <v>1014</v>
      </c>
      <c r="K40" s="47">
        <v>2200.38</v>
      </c>
      <c r="L40" s="48"/>
      <c r="M40" s="46">
        <f t="shared" si="1"/>
        <v>6.55030959752322</v>
      </c>
      <c r="N40" s="44" t="s">
        <v>58</v>
      </c>
    </row>
    <row r="41" spans="1:14" ht="22.5">
      <c r="A41" s="41">
        <v>15</v>
      </c>
      <c r="B41" s="42">
        <v>120500</v>
      </c>
      <c r="C41" s="43" t="s">
        <v>64</v>
      </c>
      <c r="D41" s="44" t="s">
        <v>57</v>
      </c>
      <c r="E41" s="45">
        <v>18.62</v>
      </c>
      <c r="F41" s="46">
        <v>19.92</v>
      </c>
      <c r="G41" s="47">
        <v>370.91</v>
      </c>
      <c r="H41" s="46"/>
      <c r="I41" s="46"/>
      <c r="J41" s="46">
        <v>74.35</v>
      </c>
      <c r="K41" s="47">
        <v>1384.4</v>
      </c>
      <c r="L41" s="48"/>
      <c r="M41" s="46">
        <f t="shared" si="1"/>
        <v>3.732441832250411</v>
      </c>
      <c r="N41" s="44" t="s">
        <v>65</v>
      </c>
    </row>
    <row r="42" spans="1:14" ht="22.5">
      <c r="A42" s="41">
        <v>16</v>
      </c>
      <c r="B42" s="42">
        <v>120906</v>
      </c>
      <c r="C42" s="43" t="s">
        <v>66</v>
      </c>
      <c r="D42" s="44" t="s">
        <v>57</v>
      </c>
      <c r="E42" s="45">
        <v>33.44</v>
      </c>
      <c r="F42" s="46">
        <v>83.58</v>
      </c>
      <c r="G42" s="47">
        <v>2794.92</v>
      </c>
      <c r="H42" s="46"/>
      <c r="I42" s="46"/>
      <c r="J42" s="46">
        <v>570</v>
      </c>
      <c r="K42" s="47">
        <v>19060.8</v>
      </c>
      <c r="L42" s="48"/>
      <c r="M42" s="46">
        <f t="shared" si="1"/>
        <v>6.8198016401185</v>
      </c>
      <c r="N42" s="44" t="s">
        <v>58</v>
      </c>
    </row>
    <row r="43" spans="1:14" ht="22.5">
      <c r="A43" s="41">
        <v>17</v>
      </c>
      <c r="B43" s="42">
        <v>120907</v>
      </c>
      <c r="C43" s="43" t="s">
        <v>67</v>
      </c>
      <c r="D43" s="44" t="s">
        <v>57</v>
      </c>
      <c r="E43" s="45">
        <v>97.2</v>
      </c>
      <c r="F43" s="46">
        <v>125.65</v>
      </c>
      <c r="G43" s="47">
        <v>12213.18</v>
      </c>
      <c r="H43" s="46"/>
      <c r="I43" s="46"/>
      <c r="J43" s="46">
        <v>773</v>
      </c>
      <c r="K43" s="47">
        <v>75135.6</v>
      </c>
      <c r="L43" s="48"/>
      <c r="M43" s="46">
        <f t="shared" si="1"/>
        <v>6.152009550338241</v>
      </c>
      <c r="N43" s="44" t="s">
        <v>58</v>
      </c>
    </row>
    <row r="44" spans="1:14" ht="22.5">
      <c r="A44" s="41">
        <v>18</v>
      </c>
      <c r="B44" s="42">
        <v>120911</v>
      </c>
      <c r="C44" s="43" t="s">
        <v>68</v>
      </c>
      <c r="D44" s="44" t="s">
        <v>57</v>
      </c>
      <c r="E44" s="45">
        <v>7.97</v>
      </c>
      <c r="F44" s="46">
        <v>217.21</v>
      </c>
      <c r="G44" s="47">
        <v>1731.16</v>
      </c>
      <c r="H44" s="46"/>
      <c r="I44" s="46"/>
      <c r="J44" s="46">
        <v>1147</v>
      </c>
      <c r="K44" s="47">
        <v>9141.59</v>
      </c>
      <c r="L44" s="48"/>
      <c r="M44" s="46">
        <f t="shared" si="1"/>
        <v>5.280615309965572</v>
      </c>
      <c r="N44" s="44" t="s">
        <v>58</v>
      </c>
    </row>
    <row r="45" spans="1:14" ht="22.5">
      <c r="A45" s="41">
        <v>19</v>
      </c>
      <c r="B45" s="42">
        <v>121601</v>
      </c>
      <c r="C45" s="43" t="s">
        <v>69</v>
      </c>
      <c r="D45" s="44" t="s">
        <v>57</v>
      </c>
      <c r="E45" s="45">
        <v>19.15</v>
      </c>
      <c r="F45" s="46">
        <v>121.07</v>
      </c>
      <c r="G45" s="47">
        <v>2318.49</v>
      </c>
      <c r="H45" s="46"/>
      <c r="I45" s="46"/>
      <c r="J45" s="46">
        <v>667</v>
      </c>
      <c r="K45" s="47">
        <v>12773.05</v>
      </c>
      <c r="L45" s="48"/>
      <c r="M45" s="46">
        <f t="shared" si="1"/>
        <v>5.509210736298194</v>
      </c>
      <c r="N45" s="44" t="s">
        <v>58</v>
      </c>
    </row>
    <row r="46" spans="1:14" ht="22.5">
      <c r="A46" s="41">
        <v>20</v>
      </c>
      <c r="B46" s="42">
        <v>122000</v>
      </c>
      <c r="C46" s="43" t="s">
        <v>70</v>
      </c>
      <c r="D46" s="44" t="s">
        <v>57</v>
      </c>
      <c r="E46" s="45">
        <v>26.94</v>
      </c>
      <c r="F46" s="46">
        <v>202.8</v>
      </c>
      <c r="G46" s="47">
        <v>5463.43</v>
      </c>
      <c r="H46" s="46"/>
      <c r="I46" s="46"/>
      <c r="J46" s="46">
        <v>1139</v>
      </c>
      <c r="K46" s="47">
        <v>30684.66</v>
      </c>
      <c r="L46" s="48"/>
      <c r="M46" s="46">
        <f t="shared" si="1"/>
        <v>5.616372864665603</v>
      </c>
      <c r="N46" s="44" t="s">
        <v>58</v>
      </c>
    </row>
    <row r="47" spans="1:14" ht="22.5">
      <c r="A47" s="41">
        <v>21</v>
      </c>
      <c r="B47" s="42">
        <v>122222</v>
      </c>
      <c r="C47" s="43" t="s">
        <v>71</v>
      </c>
      <c r="D47" s="44" t="s">
        <v>57</v>
      </c>
      <c r="E47" s="45">
        <v>29.3</v>
      </c>
      <c r="F47" s="46">
        <v>1014.57</v>
      </c>
      <c r="G47" s="47">
        <v>29726.9</v>
      </c>
      <c r="H47" s="46"/>
      <c r="I47" s="46"/>
      <c r="J47" s="46">
        <v>3894</v>
      </c>
      <c r="K47" s="47">
        <v>114094.2</v>
      </c>
      <c r="L47" s="48"/>
      <c r="M47" s="46">
        <f t="shared" si="1"/>
        <v>3.8380793153675623</v>
      </c>
      <c r="N47" s="44" t="s">
        <v>58</v>
      </c>
    </row>
    <row r="48" spans="1:14" ht="22.5">
      <c r="A48" s="41">
        <v>22</v>
      </c>
      <c r="B48" s="42">
        <v>122301</v>
      </c>
      <c r="C48" s="43" t="s">
        <v>72</v>
      </c>
      <c r="D48" s="44" t="s">
        <v>57</v>
      </c>
      <c r="E48" s="45">
        <v>5.91</v>
      </c>
      <c r="F48" s="46">
        <v>87.85</v>
      </c>
      <c r="G48" s="47">
        <v>519.19</v>
      </c>
      <c r="H48" s="46"/>
      <c r="I48" s="46"/>
      <c r="J48" s="46">
        <v>554</v>
      </c>
      <c r="K48" s="47">
        <v>3274.14</v>
      </c>
      <c r="L48" s="48"/>
      <c r="M48" s="46">
        <f t="shared" si="1"/>
        <v>6.306246268225504</v>
      </c>
      <c r="N48" s="44" t="s">
        <v>58</v>
      </c>
    </row>
    <row r="49" spans="1:14" ht="22.5">
      <c r="A49" s="41">
        <v>23</v>
      </c>
      <c r="B49" s="42">
        <v>400001</v>
      </c>
      <c r="C49" s="43" t="s">
        <v>73</v>
      </c>
      <c r="D49" s="44" t="s">
        <v>57</v>
      </c>
      <c r="E49" s="45">
        <v>0.34</v>
      </c>
      <c r="F49" s="46">
        <v>103.2</v>
      </c>
      <c r="G49" s="47">
        <v>35.09</v>
      </c>
      <c r="H49" s="46"/>
      <c r="I49" s="46"/>
      <c r="J49" s="46">
        <v>616</v>
      </c>
      <c r="K49" s="47">
        <v>209.44</v>
      </c>
      <c r="L49" s="48"/>
      <c r="M49" s="46">
        <f t="shared" si="1"/>
        <v>5.968652037617554</v>
      </c>
      <c r="N49" s="44" t="s">
        <v>58</v>
      </c>
    </row>
    <row r="50" spans="1:14" ht="22.5">
      <c r="A50" s="41">
        <v>24</v>
      </c>
      <c r="B50" s="42">
        <v>400053</v>
      </c>
      <c r="C50" s="43" t="s">
        <v>74</v>
      </c>
      <c r="D50" s="44" t="s">
        <v>57</v>
      </c>
      <c r="E50" s="45">
        <v>29.3</v>
      </c>
      <c r="F50" s="46">
        <v>154.28</v>
      </c>
      <c r="G50" s="47">
        <v>4520.4</v>
      </c>
      <c r="H50" s="46"/>
      <c r="I50" s="46"/>
      <c r="J50" s="46">
        <v>995.62</v>
      </c>
      <c r="K50" s="47">
        <v>29171.67</v>
      </c>
      <c r="L50" s="48"/>
      <c r="M50" s="46">
        <f t="shared" si="1"/>
        <v>6.453338200159278</v>
      </c>
      <c r="N50" s="44" t="s">
        <v>65</v>
      </c>
    </row>
    <row r="51" spans="1:14" ht="12.75">
      <c r="A51" s="49"/>
      <c r="B51" s="50" t="s">
        <v>52</v>
      </c>
      <c r="C51" s="51" t="s">
        <v>75</v>
      </c>
      <c r="D51" s="52" t="s">
        <v>54</v>
      </c>
      <c r="E51" s="53"/>
      <c r="F51" s="54"/>
      <c r="G51" s="55">
        <v>64956</v>
      </c>
      <c r="H51" s="54"/>
      <c r="I51" s="54"/>
      <c r="J51" s="54"/>
      <c r="K51" s="55">
        <v>328994</v>
      </c>
      <c r="L51" s="56"/>
      <c r="M51" s="54">
        <f t="shared" si="1"/>
        <v>5.064874684401749</v>
      </c>
      <c r="N51" s="52"/>
    </row>
    <row r="52" spans="1:14" ht="17.25" customHeight="1">
      <c r="A52" s="78" t="s">
        <v>76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33.75">
      <c r="A53" s="41">
        <v>26</v>
      </c>
      <c r="B53" s="42" t="s">
        <v>77</v>
      </c>
      <c r="C53" s="43" t="s">
        <v>78</v>
      </c>
      <c r="D53" s="44" t="s">
        <v>79</v>
      </c>
      <c r="E53" s="45">
        <v>0.05236</v>
      </c>
      <c r="F53" s="46">
        <v>10190</v>
      </c>
      <c r="G53" s="47">
        <v>533.55</v>
      </c>
      <c r="H53" s="46">
        <v>67069</v>
      </c>
      <c r="I53" s="46">
        <v>3511.73</v>
      </c>
      <c r="J53" s="46">
        <v>68727.62</v>
      </c>
      <c r="K53" s="47">
        <v>3598.58</v>
      </c>
      <c r="L53" s="48"/>
      <c r="M53" s="46">
        <f aca="true" t="shared" si="2" ref="M53:M58">IF(ISNUMBER(K53/G53),IF(NOT(K53/G53=0),K53/G53," ")," ")</f>
        <v>6.744597507262675</v>
      </c>
      <c r="N53" s="44" t="s">
        <v>80</v>
      </c>
    </row>
    <row r="54" spans="1:14" ht="33.75">
      <c r="A54" s="41">
        <v>27</v>
      </c>
      <c r="B54" s="42" t="s">
        <v>81</v>
      </c>
      <c r="C54" s="43" t="s">
        <v>82</v>
      </c>
      <c r="D54" s="44" t="s">
        <v>79</v>
      </c>
      <c r="E54" s="45">
        <v>0.1441</v>
      </c>
      <c r="F54" s="46">
        <v>3030</v>
      </c>
      <c r="G54" s="47">
        <v>436.63</v>
      </c>
      <c r="H54" s="46">
        <v>8723</v>
      </c>
      <c r="I54" s="46">
        <v>1256.98</v>
      </c>
      <c r="J54" s="46">
        <v>9189.2</v>
      </c>
      <c r="K54" s="47">
        <v>1324.17</v>
      </c>
      <c r="L54" s="48"/>
      <c r="M54" s="46">
        <f t="shared" si="2"/>
        <v>3.0327050363007584</v>
      </c>
      <c r="N54" s="44" t="s">
        <v>83</v>
      </c>
    </row>
    <row r="55" spans="1:14" ht="56.25">
      <c r="A55" s="41">
        <v>28</v>
      </c>
      <c r="B55" s="42" t="s">
        <v>84</v>
      </c>
      <c r="C55" s="43" t="s">
        <v>85</v>
      </c>
      <c r="D55" s="44" t="s">
        <v>79</v>
      </c>
      <c r="E55" s="45">
        <v>21.74</v>
      </c>
      <c r="F55" s="46">
        <v>2970</v>
      </c>
      <c r="G55" s="47">
        <v>64567.8</v>
      </c>
      <c r="H55" s="46">
        <v>9397.34</v>
      </c>
      <c r="I55" s="46">
        <v>204298.17</v>
      </c>
      <c r="J55" s="46">
        <v>9877.02</v>
      </c>
      <c r="K55" s="47">
        <v>214726.41</v>
      </c>
      <c r="L55" s="48"/>
      <c r="M55" s="46">
        <f t="shared" si="2"/>
        <v>3.325595885255499</v>
      </c>
      <c r="N55" s="44" t="s">
        <v>86</v>
      </c>
    </row>
    <row r="56" spans="1:14" ht="33.75">
      <c r="A56" s="41">
        <v>29</v>
      </c>
      <c r="B56" s="42" t="s">
        <v>87</v>
      </c>
      <c r="C56" s="43" t="s">
        <v>88</v>
      </c>
      <c r="D56" s="44" t="s">
        <v>89</v>
      </c>
      <c r="E56" s="45">
        <v>1.267</v>
      </c>
      <c r="F56" s="46">
        <v>996</v>
      </c>
      <c r="G56" s="47">
        <v>1261.93</v>
      </c>
      <c r="H56" s="46">
        <v>6481</v>
      </c>
      <c r="I56" s="46">
        <v>8211.43</v>
      </c>
      <c r="J56" s="46">
        <v>6724.44</v>
      </c>
      <c r="K56" s="47">
        <v>8519.87</v>
      </c>
      <c r="L56" s="48"/>
      <c r="M56" s="46">
        <f t="shared" si="2"/>
        <v>6.75146006513832</v>
      </c>
      <c r="N56" s="44" t="s">
        <v>90</v>
      </c>
    </row>
    <row r="57" spans="1:14" ht="33.75">
      <c r="A57" s="41">
        <v>30</v>
      </c>
      <c r="B57" s="42" t="s">
        <v>91</v>
      </c>
      <c r="C57" s="43" t="s">
        <v>92</v>
      </c>
      <c r="D57" s="44" t="s">
        <v>89</v>
      </c>
      <c r="E57" s="45">
        <v>7.875</v>
      </c>
      <c r="F57" s="46">
        <v>3.11</v>
      </c>
      <c r="G57" s="47">
        <v>24.49</v>
      </c>
      <c r="H57" s="46">
        <v>25.81</v>
      </c>
      <c r="I57" s="46">
        <v>203.25</v>
      </c>
      <c r="J57" s="46">
        <v>25.81</v>
      </c>
      <c r="K57" s="47">
        <v>203.25</v>
      </c>
      <c r="L57" s="48"/>
      <c r="M57" s="46">
        <f t="shared" si="2"/>
        <v>8.299305839118007</v>
      </c>
      <c r="N57" s="44" t="s">
        <v>93</v>
      </c>
    </row>
    <row r="58" spans="1:14" ht="12.75">
      <c r="A58" s="49"/>
      <c r="B58" s="50" t="s">
        <v>52</v>
      </c>
      <c r="C58" s="51" t="s">
        <v>94</v>
      </c>
      <c r="D58" s="52" t="s">
        <v>54</v>
      </c>
      <c r="E58" s="53"/>
      <c r="F58" s="54"/>
      <c r="G58" s="55">
        <v>731903</v>
      </c>
      <c r="H58" s="54"/>
      <c r="I58" s="54"/>
      <c r="J58" s="54"/>
      <c r="K58" s="55">
        <v>3519486</v>
      </c>
      <c r="L58" s="56"/>
      <c r="M58" s="54">
        <f t="shared" si="2"/>
        <v>4.808678199160271</v>
      </c>
      <c r="N58" s="52"/>
    </row>
    <row r="59" spans="1:14" ht="17.25" customHeight="1">
      <c r="A59" s="78" t="s">
        <v>95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ht="45">
      <c r="A60" s="41">
        <v>32</v>
      </c>
      <c r="B60" s="42" t="s">
        <v>96</v>
      </c>
      <c r="C60" s="43" t="s">
        <v>97</v>
      </c>
      <c r="D60" s="44" t="s">
        <v>98</v>
      </c>
      <c r="E60" s="45">
        <v>90</v>
      </c>
      <c r="F60" s="46">
        <v>5.98</v>
      </c>
      <c r="G60" s="47">
        <v>538.2</v>
      </c>
      <c r="H60" s="46"/>
      <c r="I60" s="46"/>
      <c r="J60" s="46">
        <v>28.08</v>
      </c>
      <c r="K60" s="47">
        <v>2527.2</v>
      </c>
      <c r="L60" s="48"/>
      <c r="M60" s="46">
        <f>IF(ISNUMBER(K60/G60),IF(NOT(K60/G60=0),K60/G60," ")," ")</f>
        <v>4.695652173913043</v>
      </c>
      <c r="N60" s="44"/>
    </row>
    <row r="61" spans="1:14" ht="22.5">
      <c r="A61" s="41">
        <v>33</v>
      </c>
      <c r="B61" s="42" t="s">
        <v>99</v>
      </c>
      <c r="C61" s="43" t="s">
        <v>100</v>
      </c>
      <c r="D61" s="44" t="s">
        <v>57</v>
      </c>
      <c r="E61" s="45">
        <v>20</v>
      </c>
      <c r="F61" s="46">
        <v>124.01</v>
      </c>
      <c r="G61" s="47">
        <v>2480.2</v>
      </c>
      <c r="H61" s="46"/>
      <c r="I61" s="46"/>
      <c r="J61" s="46">
        <v>880</v>
      </c>
      <c r="K61" s="47">
        <v>17600</v>
      </c>
      <c r="L61" s="48"/>
      <c r="M61" s="46">
        <f>IF(ISNUMBER(K61/G61),IF(NOT(K61/G61=0),K61/G61," ")," ")</f>
        <v>7.096201919200065</v>
      </c>
      <c r="N61" s="44" t="s">
        <v>58</v>
      </c>
    </row>
    <row r="62" spans="1:14" ht="12.75">
      <c r="A62" s="49"/>
      <c r="B62" s="50" t="s">
        <v>52</v>
      </c>
      <c r="C62" s="51" t="s">
        <v>75</v>
      </c>
      <c r="D62" s="52" t="s">
        <v>54</v>
      </c>
      <c r="E62" s="53"/>
      <c r="F62" s="54"/>
      <c r="G62" s="55">
        <v>64956</v>
      </c>
      <c r="H62" s="54"/>
      <c r="I62" s="54"/>
      <c r="J62" s="54"/>
      <c r="K62" s="55">
        <v>328994</v>
      </c>
      <c r="L62" s="56"/>
      <c r="M62" s="54">
        <f>IF(ISNUMBER(K62/G62),IF(NOT(K62/G62=0),K62/G62," ")," ")</f>
        <v>5.064874684401749</v>
      </c>
      <c r="N62" s="52"/>
    </row>
    <row r="63" spans="1:14" ht="17.25" customHeight="1">
      <c r="A63" s="78" t="s">
        <v>101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33.75">
      <c r="A64" s="41">
        <v>35</v>
      </c>
      <c r="B64" s="42" t="s">
        <v>102</v>
      </c>
      <c r="C64" s="43" t="s">
        <v>82</v>
      </c>
      <c r="D64" s="44" t="s">
        <v>79</v>
      </c>
      <c r="E64" s="45">
        <v>21.74</v>
      </c>
      <c r="F64" s="46">
        <v>3030</v>
      </c>
      <c r="G64" s="47">
        <v>65872.2</v>
      </c>
      <c r="H64" s="46">
        <v>8723</v>
      </c>
      <c r="I64" s="46">
        <v>189638.02</v>
      </c>
      <c r="J64" s="46">
        <v>9189.2</v>
      </c>
      <c r="K64" s="47">
        <v>199773.21</v>
      </c>
      <c r="L64" s="48"/>
      <c r="M64" s="46">
        <f>IF(ISNUMBER(K64/G64),IF(NOT(K64/G64=0),K64/G64," ")," ")</f>
        <v>3.0327393042892146</v>
      </c>
      <c r="N64" s="44" t="s">
        <v>83</v>
      </c>
    </row>
    <row r="65" spans="1:14" ht="56.25">
      <c r="A65" s="41">
        <v>36</v>
      </c>
      <c r="B65" s="42" t="s">
        <v>103</v>
      </c>
      <c r="C65" s="43" t="s">
        <v>85</v>
      </c>
      <c r="D65" s="44" t="s">
        <v>79</v>
      </c>
      <c r="E65" s="45">
        <v>-21.74</v>
      </c>
      <c r="F65" s="46">
        <v>2970</v>
      </c>
      <c r="G65" s="47">
        <v>-64567.8</v>
      </c>
      <c r="H65" s="46">
        <v>9397.34</v>
      </c>
      <c r="I65" s="46">
        <v>-204298.17</v>
      </c>
      <c r="J65" s="46">
        <v>9877.02</v>
      </c>
      <c r="K65" s="47">
        <v>-214726.41</v>
      </c>
      <c r="L65" s="48"/>
      <c r="M65" s="46">
        <f>IF(ISNUMBER(K65/G65),IF(NOT(K65/G65=0),K65/G65," ")," ")</f>
        <v>3.325595885255499</v>
      </c>
      <c r="N65" s="44" t="s">
        <v>86</v>
      </c>
    </row>
    <row r="66" spans="1:14" ht="33.75">
      <c r="A66" s="41">
        <v>37</v>
      </c>
      <c r="B66" s="42" t="s">
        <v>104</v>
      </c>
      <c r="C66" s="43" t="s">
        <v>105</v>
      </c>
      <c r="D66" s="44" t="s">
        <v>89</v>
      </c>
      <c r="E66" s="45">
        <v>137.25</v>
      </c>
      <c r="F66" s="46">
        <v>97</v>
      </c>
      <c r="G66" s="47">
        <v>13313.25</v>
      </c>
      <c r="H66" s="46">
        <v>186</v>
      </c>
      <c r="I66" s="46">
        <v>25528.5</v>
      </c>
      <c r="J66" s="46">
        <v>373.81</v>
      </c>
      <c r="K66" s="47">
        <v>51305.42</v>
      </c>
      <c r="L66" s="48"/>
      <c r="M66" s="46">
        <f>IF(ISNUMBER(K66/G66),IF(NOT(K66/G66=0),K66/G66," ")," ")</f>
        <v>3.8537111524233376</v>
      </c>
      <c r="N66" s="44" t="s">
        <v>106</v>
      </c>
    </row>
    <row r="67" spans="1:14" ht="56.25">
      <c r="A67" s="41">
        <v>38</v>
      </c>
      <c r="B67" s="42" t="s">
        <v>107</v>
      </c>
      <c r="C67" s="43" t="s">
        <v>108</v>
      </c>
      <c r="D67" s="44" t="s">
        <v>79</v>
      </c>
      <c r="E67" s="45">
        <v>1272.9</v>
      </c>
      <c r="F67" s="46">
        <v>511</v>
      </c>
      <c r="G67" s="47">
        <v>650451.9</v>
      </c>
      <c r="H67" s="46">
        <v>2394</v>
      </c>
      <c r="I67" s="46">
        <v>3047322.6</v>
      </c>
      <c r="J67" s="46">
        <v>2556.94</v>
      </c>
      <c r="K67" s="47">
        <v>3254728.92</v>
      </c>
      <c r="L67" s="48"/>
      <c r="M67" s="46">
        <f>IF(ISNUMBER(K67/G67),IF(NOT(K67/G67=0),K67/G67," ")," ")</f>
        <v>5.003796468270751</v>
      </c>
      <c r="N67" s="44" t="s">
        <v>109</v>
      </c>
    </row>
    <row r="68" spans="1:14" ht="17.25" customHeight="1">
      <c r="A68" s="76" t="s">
        <v>110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7.25" customHeight="1">
      <c r="A69" s="78" t="s">
        <v>76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33.75">
      <c r="A70" s="41">
        <v>39</v>
      </c>
      <c r="B70" s="42" t="s">
        <v>111</v>
      </c>
      <c r="C70" s="43" t="s">
        <v>112</v>
      </c>
      <c r="D70" s="44" t="s">
        <v>89</v>
      </c>
      <c r="E70" s="45"/>
      <c r="F70" s="46">
        <v>116</v>
      </c>
      <c r="G70" s="47"/>
      <c r="H70" s="46">
        <v>186</v>
      </c>
      <c r="I70" s="46"/>
      <c r="J70" s="46">
        <v>373.81</v>
      </c>
      <c r="K70" s="47"/>
      <c r="L70" s="48"/>
      <c r="M70" s="46" t="str">
        <f>IF(ISNUMBER(K70/G70),IF(NOT(K70/G70=0),K70/G70," ")," ")</f>
        <v> </v>
      </c>
      <c r="N70" s="44" t="s">
        <v>113</v>
      </c>
    </row>
    <row r="71" spans="1:14" ht="12.75">
      <c r="A71" s="41">
        <v>40</v>
      </c>
      <c r="B71" s="42" t="s">
        <v>114</v>
      </c>
      <c r="C71" s="43" t="s">
        <v>115</v>
      </c>
      <c r="D71" s="44" t="s">
        <v>79</v>
      </c>
      <c r="E71" s="45">
        <v>1272.9</v>
      </c>
      <c r="F71" s="46"/>
      <c r="G71" s="47"/>
      <c r="H71" s="46"/>
      <c r="I71" s="46"/>
      <c r="J71" s="46"/>
      <c r="K71" s="47"/>
      <c r="L71" s="48"/>
      <c r="M71" s="46" t="str">
        <f>IF(ISNUMBER(K71/G71),IF(NOT(K71/G71=0),K71/G71," ")," ")</f>
        <v> </v>
      </c>
      <c r="N71" s="44"/>
    </row>
    <row r="72" spans="1:14" ht="12.75">
      <c r="A72" s="41">
        <v>41</v>
      </c>
      <c r="B72" s="42" t="s">
        <v>116</v>
      </c>
      <c r="C72" s="43" t="s">
        <v>117</v>
      </c>
      <c r="D72" s="44" t="s">
        <v>79</v>
      </c>
      <c r="E72" s="45">
        <v>1170</v>
      </c>
      <c r="F72" s="46"/>
      <c r="G72" s="47"/>
      <c r="H72" s="46"/>
      <c r="I72" s="46"/>
      <c r="J72" s="46"/>
      <c r="K72" s="47"/>
      <c r="L72" s="48"/>
      <c r="M72" s="46" t="str">
        <f>IF(ISNUMBER(K72/G72),IF(NOT(K72/G72=0),K72/G72," ")," ")</f>
        <v> </v>
      </c>
      <c r="N72" s="44"/>
    </row>
    <row r="73" spans="1:14" ht="12.75">
      <c r="A73" s="57"/>
      <c r="B73" s="58" t="s">
        <v>52</v>
      </c>
      <c r="C73" s="59" t="s">
        <v>94</v>
      </c>
      <c r="D73" s="60" t="s">
        <v>54</v>
      </c>
      <c r="E73" s="61"/>
      <c r="F73" s="62"/>
      <c r="G73" s="63">
        <v>731903</v>
      </c>
      <c r="H73" s="62"/>
      <c r="I73" s="62"/>
      <c r="J73" s="62"/>
      <c r="K73" s="63">
        <v>3519486</v>
      </c>
      <c r="L73" s="64"/>
      <c r="M73" s="62">
        <f>IF(ISNUMBER(K73/G73),IF(NOT(K73/G73=0),K73/G73," ")," ")</f>
        <v>4.808678199160271</v>
      </c>
      <c r="N73" s="60"/>
    </row>
    <row r="74" spans="1:14" ht="12.75">
      <c r="A74" s="74" t="s">
        <v>36</v>
      </c>
      <c r="B74" s="72"/>
      <c r="C74" s="72"/>
      <c r="D74" s="72"/>
      <c r="E74" s="72"/>
      <c r="F74" s="72"/>
      <c r="G74" s="65">
        <v>804434</v>
      </c>
      <c r="H74" s="66"/>
      <c r="I74" s="66"/>
      <c r="J74" s="66"/>
      <c r="K74" s="65">
        <v>3939465</v>
      </c>
      <c r="L74" s="67"/>
      <c r="M74" s="65">
        <f aca="true" ca="1" t="shared" si="3" ref="M74:M87">IF(ISNUMBER(INDIRECT("K"&amp;ROW())/INDIRECT("G"&amp;ROW())),INDIRECT("K"&amp;ROW())/INDIRECT("G"&amp;ROW())," ")</f>
        <v>4.897188582282698</v>
      </c>
      <c r="N74" s="68" t="s">
        <v>118</v>
      </c>
    </row>
    <row r="75" spans="1:14" ht="12.75">
      <c r="A75" s="74" t="s">
        <v>25</v>
      </c>
      <c r="B75" s="72"/>
      <c r="C75" s="72"/>
      <c r="D75" s="72"/>
      <c r="E75" s="72"/>
      <c r="F75" s="72"/>
      <c r="G75" s="65"/>
      <c r="H75" s="66"/>
      <c r="I75" s="66"/>
      <c r="J75" s="66"/>
      <c r="K75" s="65"/>
      <c r="L75" s="67"/>
      <c r="M75" s="65" t="str">
        <f ca="1" t="shared" si="3"/>
        <v> </v>
      </c>
      <c r="N75" s="68" t="s">
        <v>118</v>
      </c>
    </row>
    <row r="76" spans="1:14" ht="12.75">
      <c r="A76" s="74" t="s">
        <v>26</v>
      </c>
      <c r="B76" s="72"/>
      <c r="C76" s="72"/>
      <c r="D76" s="72"/>
      <c r="E76" s="72"/>
      <c r="F76" s="72"/>
      <c r="G76" s="65">
        <v>12103</v>
      </c>
      <c r="H76" s="66"/>
      <c r="I76" s="66"/>
      <c r="J76" s="66"/>
      <c r="K76" s="65">
        <v>145371</v>
      </c>
      <c r="L76" s="67"/>
      <c r="M76" s="65">
        <f ca="1" t="shared" si="3"/>
        <v>12.01115425927456</v>
      </c>
      <c r="N76" s="68" t="s">
        <v>118</v>
      </c>
    </row>
    <row r="77" spans="1:14" ht="12.75">
      <c r="A77" s="74" t="s">
        <v>27</v>
      </c>
      <c r="B77" s="72"/>
      <c r="C77" s="72"/>
      <c r="D77" s="72"/>
      <c r="E77" s="72"/>
      <c r="F77" s="72"/>
      <c r="G77" s="65">
        <v>731903</v>
      </c>
      <c r="H77" s="66"/>
      <c r="I77" s="66"/>
      <c r="J77" s="66"/>
      <c r="K77" s="65">
        <v>3519486</v>
      </c>
      <c r="L77" s="67"/>
      <c r="M77" s="65">
        <f ca="1" t="shared" si="3"/>
        <v>4.808678199160271</v>
      </c>
      <c r="N77" s="68" t="s">
        <v>118</v>
      </c>
    </row>
    <row r="78" spans="1:14" ht="12.75">
      <c r="A78" s="74" t="s">
        <v>28</v>
      </c>
      <c r="B78" s="72"/>
      <c r="C78" s="72"/>
      <c r="D78" s="72"/>
      <c r="E78" s="72"/>
      <c r="F78" s="72"/>
      <c r="G78" s="65">
        <v>64956</v>
      </c>
      <c r="H78" s="66"/>
      <c r="I78" s="66"/>
      <c r="J78" s="66"/>
      <c r="K78" s="65">
        <v>328994</v>
      </c>
      <c r="L78" s="67"/>
      <c r="M78" s="65">
        <f ca="1" t="shared" si="3"/>
        <v>5.064874684401749</v>
      </c>
      <c r="N78" s="68" t="s">
        <v>118</v>
      </c>
    </row>
    <row r="79" spans="1:14" ht="12.75">
      <c r="A79" s="75" t="s">
        <v>29</v>
      </c>
      <c r="B79" s="73"/>
      <c r="C79" s="73"/>
      <c r="D79" s="73"/>
      <c r="E79" s="73"/>
      <c r="F79" s="73"/>
      <c r="G79" s="65">
        <v>15264</v>
      </c>
      <c r="H79" s="66"/>
      <c r="I79" s="66"/>
      <c r="J79" s="66"/>
      <c r="K79" s="65">
        <v>155832</v>
      </c>
      <c r="L79" s="67"/>
      <c r="M79" s="65">
        <f ca="1" t="shared" si="3"/>
        <v>10.209119496855346</v>
      </c>
      <c r="N79" s="68" t="s">
        <v>118</v>
      </c>
    </row>
    <row r="80" spans="1:14" ht="12.75">
      <c r="A80" s="75" t="s">
        <v>30</v>
      </c>
      <c r="B80" s="73"/>
      <c r="C80" s="73"/>
      <c r="D80" s="73"/>
      <c r="E80" s="73"/>
      <c r="F80" s="73"/>
      <c r="G80" s="65">
        <v>8323</v>
      </c>
      <c r="H80" s="66"/>
      <c r="I80" s="66"/>
      <c r="J80" s="66"/>
      <c r="K80" s="65">
        <v>79973</v>
      </c>
      <c r="L80" s="67"/>
      <c r="M80" s="65">
        <f ca="1" t="shared" si="3"/>
        <v>9.608674756698306</v>
      </c>
      <c r="N80" s="68" t="s">
        <v>118</v>
      </c>
    </row>
    <row r="81" spans="1:14" ht="12.75">
      <c r="A81" s="75" t="s">
        <v>37</v>
      </c>
      <c r="B81" s="73"/>
      <c r="C81" s="73"/>
      <c r="D81" s="73"/>
      <c r="E81" s="73"/>
      <c r="F81" s="73"/>
      <c r="G81" s="65"/>
      <c r="H81" s="66"/>
      <c r="I81" s="66"/>
      <c r="J81" s="66"/>
      <c r="K81" s="65"/>
      <c r="L81" s="67"/>
      <c r="M81" s="65" t="str">
        <f ca="1" t="shared" si="3"/>
        <v> </v>
      </c>
      <c r="N81" s="68" t="s">
        <v>118</v>
      </c>
    </row>
    <row r="82" spans="1:14" ht="12.75">
      <c r="A82" s="74" t="s">
        <v>31</v>
      </c>
      <c r="B82" s="72"/>
      <c r="C82" s="72"/>
      <c r="D82" s="72"/>
      <c r="E82" s="72"/>
      <c r="F82" s="72"/>
      <c r="G82" s="65">
        <v>38682</v>
      </c>
      <c r="H82" s="66"/>
      <c r="I82" s="66"/>
      <c r="J82" s="66"/>
      <c r="K82" s="65">
        <v>178255</v>
      </c>
      <c r="L82" s="67"/>
      <c r="M82" s="65">
        <f ca="1" t="shared" si="3"/>
        <v>4.608215707564241</v>
      </c>
      <c r="N82" s="68" t="s">
        <v>118</v>
      </c>
    </row>
    <row r="83" spans="1:14" ht="12.75">
      <c r="A83" s="74" t="s">
        <v>32</v>
      </c>
      <c r="B83" s="72"/>
      <c r="C83" s="72"/>
      <c r="D83" s="72"/>
      <c r="E83" s="72"/>
      <c r="F83" s="72"/>
      <c r="G83" s="65">
        <v>538</v>
      </c>
      <c r="H83" s="66"/>
      <c r="I83" s="66"/>
      <c r="J83" s="66"/>
      <c r="K83" s="65">
        <v>2527</v>
      </c>
      <c r="L83" s="67"/>
      <c r="M83" s="65">
        <f ca="1" t="shared" si="3"/>
        <v>4.697026022304833</v>
      </c>
      <c r="N83" s="68" t="s">
        <v>118</v>
      </c>
    </row>
    <row r="84" spans="1:14" ht="12.75">
      <c r="A84" s="74" t="s">
        <v>33</v>
      </c>
      <c r="B84" s="72"/>
      <c r="C84" s="72"/>
      <c r="D84" s="72"/>
      <c r="E84" s="72"/>
      <c r="F84" s="72"/>
      <c r="G84" s="65">
        <v>780886</v>
      </c>
      <c r="H84" s="66"/>
      <c r="I84" s="66"/>
      <c r="J84" s="66"/>
      <c r="K84" s="65">
        <v>3910418</v>
      </c>
      <c r="L84" s="67"/>
      <c r="M84" s="65">
        <f ca="1" t="shared" si="3"/>
        <v>5.007668212773695</v>
      </c>
      <c r="N84" s="68" t="s">
        <v>118</v>
      </c>
    </row>
    <row r="85" spans="1:14" ht="12.75">
      <c r="A85" s="74" t="s">
        <v>34</v>
      </c>
      <c r="B85" s="72"/>
      <c r="C85" s="72"/>
      <c r="D85" s="72"/>
      <c r="E85" s="72"/>
      <c r="F85" s="72"/>
      <c r="G85" s="65">
        <v>7915</v>
      </c>
      <c r="H85" s="66"/>
      <c r="I85" s="66"/>
      <c r="J85" s="66"/>
      <c r="K85" s="65">
        <v>84070</v>
      </c>
      <c r="L85" s="67"/>
      <c r="M85" s="65">
        <f ca="1" t="shared" si="3"/>
        <v>10.621604548325964</v>
      </c>
      <c r="N85" s="68" t="s">
        <v>118</v>
      </c>
    </row>
    <row r="86" spans="1:14" ht="12.75">
      <c r="A86" s="74" t="s">
        <v>35</v>
      </c>
      <c r="B86" s="72"/>
      <c r="C86" s="72"/>
      <c r="D86" s="72"/>
      <c r="E86" s="72"/>
      <c r="F86" s="72"/>
      <c r="G86" s="65">
        <v>828021</v>
      </c>
      <c r="H86" s="66"/>
      <c r="I86" s="66"/>
      <c r="J86" s="66"/>
      <c r="K86" s="65">
        <v>4174762</v>
      </c>
      <c r="L86" s="67"/>
      <c r="M86" s="65">
        <f ca="1" t="shared" si="3"/>
        <v>5.041855218647836</v>
      </c>
      <c r="N86" s="68" t="s">
        <v>118</v>
      </c>
    </row>
    <row r="87" spans="1:14" ht="12.75">
      <c r="A87" s="75" t="s">
        <v>38</v>
      </c>
      <c r="B87" s="73"/>
      <c r="C87" s="73"/>
      <c r="D87" s="73"/>
      <c r="E87" s="73"/>
      <c r="F87" s="73"/>
      <c r="G87" s="65">
        <v>828021</v>
      </c>
      <c r="H87" s="66"/>
      <c r="I87" s="66"/>
      <c r="J87" s="66"/>
      <c r="K87" s="65">
        <v>4174762</v>
      </c>
      <c r="L87" s="67"/>
      <c r="M87" s="65">
        <f ca="1" t="shared" si="3"/>
        <v>5.041855218647836</v>
      </c>
      <c r="N87" s="68" t="s">
        <v>118</v>
      </c>
    </row>
    <row r="88" spans="1:14" ht="12.75">
      <c r="A88" s="26"/>
      <c r="B88" s="70" t="s">
        <v>121</v>
      </c>
      <c r="C88" s="70"/>
      <c r="G88" s="36"/>
      <c r="H88" s="37"/>
      <c r="I88" s="37"/>
      <c r="J88" s="37"/>
      <c r="K88" s="71">
        <v>751458</v>
      </c>
      <c r="L88" s="32"/>
      <c r="M88" s="36"/>
      <c r="N88" s="26"/>
    </row>
    <row r="89" spans="1:14" ht="12.75">
      <c r="A89" s="1"/>
      <c r="B89" s="8" t="s">
        <v>122</v>
      </c>
      <c r="C89" s="8"/>
      <c r="D89" s="2"/>
      <c r="E89" s="2"/>
      <c r="F89" s="2"/>
      <c r="G89" s="2"/>
      <c r="H89" s="2"/>
      <c r="I89" s="2"/>
      <c r="J89" s="2"/>
      <c r="K89" s="8">
        <v>4926220</v>
      </c>
      <c r="L89" s="33"/>
      <c r="M89" s="2"/>
      <c r="N89" s="2"/>
    </row>
    <row r="90" spans="1:14" ht="12.75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33"/>
      <c r="M90" s="2"/>
      <c r="N90" s="2"/>
    </row>
    <row r="91" spans="1:14" ht="12.75">
      <c r="A91" s="1"/>
      <c r="B91" s="69" t="s">
        <v>125</v>
      </c>
      <c r="C91" s="69"/>
      <c r="D91" s="2"/>
      <c r="E91" s="2"/>
      <c r="F91" s="2"/>
      <c r="G91" s="2"/>
      <c r="H91" s="2"/>
      <c r="I91" s="2"/>
      <c r="J91" s="2"/>
      <c r="K91" s="2"/>
      <c r="L91" s="33"/>
      <c r="M91" s="2"/>
      <c r="N91" s="2"/>
    </row>
    <row r="92" spans="1:14" ht="12.75">
      <c r="A92" s="13"/>
      <c r="B92" s="69" t="s">
        <v>126</v>
      </c>
      <c r="C92" s="69"/>
      <c r="D92" s="2"/>
      <c r="E92" s="2"/>
      <c r="F92" s="2"/>
      <c r="G92" s="2"/>
      <c r="H92" s="2"/>
      <c r="I92" s="2"/>
      <c r="J92" s="2"/>
      <c r="K92" s="2"/>
      <c r="L92" s="33"/>
      <c r="M92" s="2"/>
      <c r="N92" s="2"/>
    </row>
  </sheetData>
  <sheetProtection/>
  <mergeCells count="49">
    <mergeCell ref="G14:H14"/>
    <mergeCell ref="J10:M10"/>
    <mergeCell ref="G12:H12"/>
    <mergeCell ref="J12:K12"/>
    <mergeCell ref="G13:H13"/>
    <mergeCell ref="J13:K13"/>
    <mergeCell ref="A5:N5"/>
    <mergeCell ref="A6:N6"/>
    <mergeCell ref="A7:N7"/>
    <mergeCell ref="A8:N8"/>
    <mergeCell ref="M20:M22"/>
    <mergeCell ref="N20:N22"/>
    <mergeCell ref="J14:K14"/>
    <mergeCell ref="G10:I10"/>
    <mergeCell ref="G11:H11"/>
    <mergeCell ref="J11:K11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D21:D22"/>
    <mergeCell ref="A82:F82"/>
    <mergeCell ref="A83:F83"/>
    <mergeCell ref="A68:N68"/>
    <mergeCell ref="A69:N69"/>
    <mergeCell ref="A74:F74"/>
    <mergeCell ref="A75:F75"/>
    <mergeCell ref="A80:F80"/>
    <mergeCell ref="A81:F81"/>
    <mergeCell ref="A24:N24"/>
    <mergeCell ref="A25:N25"/>
    <mergeCell ref="A34:N34"/>
    <mergeCell ref="A52:N52"/>
    <mergeCell ref="A59:N59"/>
    <mergeCell ref="A63:N63"/>
    <mergeCell ref="A76:F76"/>
    <mergeCell ref="A77:F77"/>
    <mergeCell ref="A78:F78"/>
    <mergeCell ref="A79:F79"/>
    <mergeCell ref="A84:F84"/>
    <mergeCell ref="A85:F85"/>
    <mergeCell ref="A86:F86"/>
    <mergeCell ref="A87:F8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2017-06-06T08:26:20Z</cp:lastPrinted>
  <dcterms:created xsi:type="dcterms:W3CDTF">2003-01-28T12:33:10Z</dcterms:created>
  <dcterms:modified xsi:type="dcterms:W3CDTF">2017-07-05T10:42:10Z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