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1"/>
  </bookViews>
  <sheets>
    <sheet name="Локальная смета" sheetId="1" r:id="rId1"/>
    <sheet name="Локальный ресурсный смет.расчет" sheetId="2" r:id="rId2"/>
  </sheets>
  <definedNames>
    <definedName name="_xlnm.Print_Titles" localSheetId="0">'Локальная смета'!$29:$29</definedName>
    <definedName name="_xlnm.Print_Titles" localSheetId="1">'Локальный ресурсный смет.расчет'!$26:$26</definedName>
    <definedName name="_xlnm.Print_Area" localSheetId="1">'Локальный ресурсный смет.расчет'!$A$1:$N$141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9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217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219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215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215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21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215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215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21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21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9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5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7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8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0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1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4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6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6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6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6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6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6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6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6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6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6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6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38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40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12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2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24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24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21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20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6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6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7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7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8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8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2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<sst xmlns="http://schemas.openxmlformats.org/spreadsheetml/2006/main" count="989" uniqueCount="643">
  <si>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</si>
  <si>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</si>
  <si>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</si>
  <si>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</si>
  <si>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</si>
  <si>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</si>
  <si>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</si>
  <si>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</si>
  <si>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</si>
  <si>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</si>
  <si>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</si>
  <si>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</si>
  <si>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</si>
  <si>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</si>
  <si>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</si>
  <si>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</si>
  <si>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</si>
  <si>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</si>
  <si>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</si>
  <si>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</si>
  <si>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</si>
  <si>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</si>
  <si>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</si>
  <si>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</si>
  <si>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</si>
  <si>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</si>
  <si>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</si>
  <si>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</si>
  <si>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</si>
  <si>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</si>
  <si>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</si>
  <si>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</si>
  <si>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</si>
  <si>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</si>
  <si>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</si>
  <si>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</si>
  <si>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</si>
  <si>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                       Раздел 1. Ремонт Теплоснабжения и Водоснабжения в лотках по ул.Ленина 50 А от ТК 18 до ТК 20 в  с.Аргаяш Аргаяшского района Челябинской области</t>
  </si>
  <si>
    <t xml:space="preserve">                                   ТС и ВС в лотках. Протяженность 120м</t>
  </si>
  <si>
    <t>ТЕР01-01-003-14
Разработка грунта в отвал экскаваторами «драглайн» или «обратная лопата» с ковшом вместимостью: 0,5 (0,5-0,63) м3, группа грунтов 2
1000 м3 грунта</t>
  </si>
  <si>
    <t>3631,75
_____
481,74</t>
  </si>
  <si>
    <t>1140
177
79</t>
  </si>
  <si>
    <t>1100
_____
146</t>
  </si>
  <si>
    <t>Р</t>
  </si>
  <si>
    <t>(0.85*0.8)</t>
  </si>
  <si>
    <t>6455
_____
1835</t>
  </si>
  <si>
    <t>ТЕР01-02-057-02
Разработка грунта вручную в траншеях глубиной до 2 м без креплений с откосами, группа грунтов: 2
100 м3 грунта</t>
  </si>
  <si>
    <t>142
114
54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</si>
  <si>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</si>
  <si>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</si>
  <si>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198
37
17</t>
  </si>
  <si>
    <t>198
_____
39</t>
  </si>
  <si>
    <t>1705
_____
488</t>
  </si>
  <si>
    <t>ТЕРр66-11-1
Очистка проходных и полупроходных каналов: от сухого ила и грязи, расстояние до 4 м при снятых трубах, глубина очистки до 2 м
1 м3 ила, грязи</t>
  </si>
  <si>
    <t>521
386
261</t>
  </si>
  <si>
    <t>ТЕР07-06-002-07
Демонтаж плит перекрытий каналов площадью: до 5 м2
100 шт. сборных конструкций</t>
  </si>
  <si>
    <t>4999,64
_____
761,11</t>
  </si>
  <si>
    <t>2456
988
549</t>
  </si>
  <si>
    <t>2000
_____
304</t>
  </si>
  <si>
    <t>7178
_____
547</t>
  </si>
  <si>
    <t>14728
_____
4791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</si>
  <si>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</si>
  <si>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</si>
  <si>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</si>
  <si>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3198
1236
687</t>
  </si>
  <si>
    <t>570
_____
128</t>
  </si>
  <si>
    <t>2500
_____
381</t>
  </si>
  <si>
    <t>ТССЦ-403-8412
Плита перекрытия П5-8 /бетон В15 (М200), объем 0,16 м3, расход ар-ры 11 кг/ (серия 3.006.1-2.87 вып.2)-30%
шт.</t>
  </si>
  <si>
    <t xml:space="preserve">
_____
324,86</t>
  </si>
  <si>
    <t xml:space="preserve">
_____
3898</t>
  </si>
  <si>
    <t xml:space="preserve">
_____
25636</t>
  </si>
  <si>
    <t>М</t>
  </si>
  <si>
    <t xml:space="preserve">                                   ТС.Длина 120х2=240п.м).   2Д150мм</t>
  </si>
  <si>
    <t>ТЕРр66-16-4
Демонтаж трубопроводов в непроходных каналах краном диаметром труб: до 150 мм
100 м трубопровода</t>
  </si>
  <si>
    <t>407,48
_____
26,2</t>
  </si>
  <si>
    <t>320,89
_____
36,25</t>
  </si>
  <si>
    <t>1811
1150
724</t>
  </si>
  <si>
    <t>978
_____
63</t>
  </si>
  <si>
    <t>770
_____
87</t>
  </si>
  <si>
    <t>12321
_____
438</t>
  </si>
  <si>
    <t>4588
_____
1095</t>
  </si>
  <si>
    <t>ТЕР24-01-002-06
Прокладка трубопроводов в непроходном канале при условном давлении 1,6 МПа, температуре 150°С, диаметр труб: 150 мм
1 км трубопровода</t>
  </si>
  <si>
    <t>8636,79
_____
7913,76</t>
  </si>
  <si>
    <t>21473,78
_____
1656,55</t>
  </si>
  <si>
    <t>9126
3212
1869</t>
  </si>
  <si>
    <t>2073
_____
1899</t>
  </si>
  <si>
    <t>5154
_____
398</t>
  </si>
  <si>
    <t>26107
_____
12079</t>
  </si>
  <si>
    <t>24191
_____
5004</t>
  </si>
  <si>
    <t>ТССЦ-103-0176
Трубы стальные электросварные прямошовные со снятой фаской из стали марок БСт2кп-БСт4кп и БСт2пс-БСт4пс наружный диаметр 159 мм, толщина стенки 4,5 мм
м</t>
  </si>
  <si>
    <t xml:space="preserve">
_____
113</t>
  </si>
  <si>
    <t xml:space="preserve">
_____
27120</t>
  </si>
  <si>
    <t xml:space="preserve">
_____
174235</t>
  </si>
  <si>
    <t>ТЕР24-01-032-04
Установка задвижек или клапанов стальных для горячей воды и пара диаметром: 150 мм
1 компл. задвижек или клапана</t>
  </si>
  <si>
    <t>71,36
_____
8,69</t>
  </si>
  <si>
    <t>190,51
_____
18,19</t>
  </si>
  <si>
    <t>1082
465
271</t>
  </si>
  <si>
    <t>285
_____
35</t>
  </si>
  <si>
    <t>762
_____
73</t>
  </si>
  <si>
    <t>3594
_____
244</t>
  </si>
  <si>
    <t>3658
_____
916</t>
  </si>
  <si>
    <t>ТССЦ-302-1179
Задвижки параллельные фланцевые с выдвижным шпинделем для воды и пара давлением 1 Мпа (10 кгс/см2) 30ч6бр диаметром 150 мм
шт.</t>
  </si>
  <si>
    <t xml:space="preserve">
_____
883</t>
  </si>
  <si>
    <t xml:space="preserve">
_____
3532</t>
  </si>
  <si>
    <t xml:space="preserve">
_____
23164</t>
  </si>
  <si>
    <t>ТЕР22-03-014-05
Приварка фланцев к стальным трубопроводам диаметром: 150 мм
1 фланец</t>
  </si>
  <si>
    <t>14,58
_____
182,07</t>
  </si>
  <si>
    <t>65,02
_____
9,31</t>
  </si>
  <si>
    <t>2093
248
144</t>
  </si>
  <si>
    <t>117
_____
1456</t>
  </si>
  <si>
    <t>520
_____
74</t>
  </si>
  <si>
    <t>1469
_____
5666</t>
  </si>
  <si>
    <t>3164
_____
938</t>
  </si>
  <si>
    <t>ТССЦ-507-2030
Отводы 90 град. с радиусом кривизны R=1,5 Ду на Ру до 16 МПа (160 кгс/см2), диаметром условного прохода 150 мм, наружным диаметром 168 мм, толщиной стенки 6 мм
шт.</t>
  </si>
  <si>
    <t xml:space="preserve">
_____
276</t>
  </si>
  <si>
    <t xml:space="preserve">
_____
1104</t>
  </si>
  <si>
    <t xml:space="preserve">
_____
4022</t>
  </si>
  <si>
    <t>ТЕРм12-11-005-06
Врезка трубопровода условным давлением 2,5 МПа в действующие магистрали, диаметр наружный врезаемой трубы: 159 мм
1 врезка</t>
  </si>
  <si>
    <t>204,6
_____
17,03</t>
  </si>
  <si>
    <t>470
327
245</t>
  </si>
  <si>
    <t>409
_____
35</t>
  </si>
  <si>
    <t xml:space="preserve">
_____
130</t>
  </si>
  <si>
    <t>ТЕР13-03-002-04
Огрунтовка металлических поверхностей за два раза
100 м2 окрашиваемой поверхности</t>
  </si>
  <si>
    <t>71,47
_____
250,36</t>
  </si>
  <si>
    <t>10,15
_____
0,12</t>
  </si>
  <si>
    <t>797
155
102</t>
  </si>
  <si>
    <t>172
_____
601</t>
  </si>
  <si>
    <t>2160
_____
2554</t>
  </si>
  <si>
    <t>100
_____
4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</si>
  <si>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</si>
  <si>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</si>
  <si>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5868
1869
1112</t>
  </si>
  <si>
    <t>1869
_____
3533</t>
  </si>
  <si>
    <t>23541
_____
15025</t>
  </si>
  <si>
    <t>ТССЦ-104-0111
Плиты или маты теплоизоляционные
м3</t>
  </si>
  <si>
    <t xml:space="preserve">
_____
538,46</t>
  </si>
  <si>
    <t xml:space="preserve">
_____
5368</t>
  </si>
  <si>
    <t xml:space="preserve">
_____
17962</t>
  </si>
  <si>
    <t>ТЕР26-01-054-01
Обертывание поверхности изоляции рулонными материалами насухо с проклейкой швов
100 м2 поверхности покрытия изоляции</t>
  </si>
  <si>
    <t>349,22
_____
630,91</t>
  </si>
  <si>
    <t>2036
684
407</t>
  </si>
  <si>
    <t>684
_____
1237</t>
  </si>
  <si>
    <t>8618
_____
6874</t>
  </si>
  <si>
    <t>ТССЦ-104-8104
Стеклопластик рулонный марки РСТ 415 шириной 1м
м2</t>
  </si>
  <si>
    <t xml:space="preserve">
_____
19,8</t>
  </si>
  <si>
    <t xml:space="preserve">
_____
4463</t>
  </si>
  <si>
    <t xml:space="preserve">
_____
9228</t>
  </si>
  <si>
    <t>Итого прямые затраты по разделу</t>
  </si>
  <si>
    <t>8316,00
_____
54472,00</t>
  </si>
  <si>
    <t>13635,00
_____
1502,00</t>
  </si>
  <si>
    <t>101028,00
_____
298351,00</t>
  </si>
  <si>
    <t>76757,00
_____
19862,00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</si>
  <si>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</si>
  <si>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</si>
  <si>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</si>
  <si>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</si>
  <si>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</si>
  <si>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</si>
  <si>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Ремонт Теплоснабжения и Водоснабжения в лотках по ул.Ленина 50 А от ТК 18 до ТК 20 в  с.Аргаяш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</si>
  <si>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</si>
  <si>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</si>
  <si>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</si>
  <si>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Ремонт Теплоснабжения и Водоснабжения в лотках по ул.Ленина 50 А от ТК 18 до ТК 20 в  с.Аргаяш Аргаяшского района Челябинской области</t>
  </si>
  <si>
    <t xml:space="preserve">                           Раздел 2. Ремонт водоснабжения . Длина 120м</t>
  </si>
  <si>
    <t xml:space="preserve">                                   ВС. Длин120м .Труба Д100мм</t>
  </si>
  <si>
    <t>ТЕРр66-16-3
Демонтаж трубопроводов в непроходных каналах краном диаметром труб: до 100 мм
100 м трубопровода</t>
  </si>
  <si>
    <t>378,38
_____
14,25</t>
  </si>
  <si>
    <t>283,03
_____
31,68</t>
  </si>
  <si>
    <t>811
531
335</t>
  </si>
  <si>
    <t>454
_____
17</t>
  </si>
  <si>
    <t>340
_____
38</t>
  </si>
  <si>
    <t>5720
_____
120</t>
  </si>
  <si>
    <t>2023
_____
479</t>
  </si>
  <si>
    <t>ТЕР16-02-002-10
Прокладка трубопроводов водоснабжения из стальных водогазопроводных оцинкованных труб диаметром: 100 мм
100 м трубопровода</t>
  </si>
  <si>
    <t>889,21
_____
21851,64</t>
  </si>
  <si>
    <t>231,96
_____
8</t>
  </si>
  <si>
    <t>27567
1379
760</t>
  </si>
  <si>
    <t>1067
_____
26222</t>
  </si>
  <si>
    <t>278
_____
10</t>
  </si>
  <si>
    <t>13439
_____
102872</t>
  </si>
  <si>
    <t>1632
_____
121</t>
  </si>
  <si>
    <t>ТЕР22-06-001-03
Промывка с дезинфекцией трубопроводов диаметром: 100 мм
1 км трубопровода</t>
  </si>
  <si>
    <t>611,23
_____
157,05</t>
  </si>
  <si>
    <t>92
95
55</t>
  </si>
  <si>
    <t>73
_____
19</t>
  </si>
  <si>
    <t>924
_____
133</t>
  </si>
  <si>
    <t>ТССЦ-507-1983
Отводы 90 град. с радиусом кривизны R=1,5 Ду на Ру до 16 МПа (160 кгс/см2), диаметром условного прохода 100 мм, наружным диаметром 108 мм, толщиной стенки 5 мм
шт.</t>
  </si>
  <si>
    <t xml:space="preserve">
_____
81,3</t>
  </si>
  <si>
    <t xml:space="preserve">
_____
163</t>
  </si>
  <si>
    <t xml:space="preserve">
_____
613</t>
  </si>
  <si>
    <t>ТЕР22-03-006-03
Установка задвижек или клапанов обратных чугунных диаметром: 100 мм
1 задвижка (или клапан обратный)</t>
  </si>
  <si>
    <t>19,04
_____
33,65</t>
  </si>
  <si>
    <t>167
74
43</t>
  </si>
  <si>
    <t>57
_____
101</t>
  </si>
  <si>
    <t>719
_____
349</t>
  </si>
  <si>
    <t>ТССЦ-302-1177
Задвижки параллельные фланцевые с выдвижным шпинделем для воды и пара давлением 1 Мпа (10 кгс/см2) 30ч6бр диаметром 100 мм
шт.</t>
  </si>
  <si>
    <t xml:space="preserve">
_____
437</t>
  </si>
  <si>
    <t xml:space="preserve">
_____
1311</t>
  </si>
  <si>
    <t xml:space="preserve">
_____
8322</t>
  </si>
  <si>
    <t>ТЕР22-03-014-03
Приварка фланцев к стальным трубопроводам диаметром: 100 мм
1 фланец</t>
  </si>
  <si>
    <t>9,81
_____
86,54</t>
  </si>
  <si>
    <t>43,78
_____
6,37</t>
  </si>
  <si>
    <t>841
126
73</t>
  </si>
  <si>
    <t>59
_____
519</t>
  </si>
  <si>
    <t>263
_____
38</t>
  </si>
  <si>
    <t>741
_____
2396</t>
  </si>
  <si>
    <t>1598
_____
481</t>
  </si>
  <si>
    <t>ТЕР22-06-005-03
Врезка в существующие сети из стальных труб стальных штуцеров (патрубков) диаметром: 100 мм
1 врезка</t>
  </si>
  <si>
    <t>30,02
_____
31,44</t>
  </si>
  <si>
    <t>97
_____
10,61</t>
  </si>
  <si>
    <t>158
53
31</t>
  </si>
  <si>
    <t>30
_____
31</t>
  </si>
  <si>
    <t>97
_____
11</t>
  </si>
  <si>
    <t>378
_____
205</t>
  </si>
  <si>
    <t>587
_____
134</t>
  </si>
  <si>
    <t>ТЕР13-03-002-04
Огрунтовка металлических поверхностей за один раз: грунтовкой ГФ-021
100 м2 окрашиваемой поверхности</t>
  </si>
  <si>
    <t>271
52
35</t>
  </si>
  <si>
    <t>58
_____
205</t>
  </si>
  <si>
    <t>734
_____
869</t>
  </si>
  <si>
    <t>34
_____
1</t>
  </si>
  <si>
    <t>2191
698
415</t>
  </si>
  <si>
    <t>698
_____
1319</t>
  </si>
  <si>
    <t>8788
_____
5609</t>
  </si>
  <si>
    <t xml:space="preserve">
_____
2003</t>
  </si>
  <si>
    <t xml:space="preserve">
_____
6702</t>
  </si>
  <si>
    <t>814
274
163</t>
  </si>
  <si>
    <t>274
_____
494</t>
  </si>
  <si>
    <t>3445
_____
2749</t>
  </si>
  <si>
    <t xml:space="preserve">
_____
1784</t>
  </si>
  <si>
    <t xml:space="preserve">
_____
3689</t>
  </si>
  <si>
    <t>2770,00
_____
34188,00</t>
  </si>
  <si>
    <t>1215,00
_____
97,00</t>
  </si>
  <si>
    <t>34888,00
_____
134628,00</t>
  </si>
  <si>
    <t>7230,00
_____
1216,00</t>
  </si>
  <si>
    <t>Итого по разделу 2 Ремонт водоснабжения . Длина 120м</t>
  </si>
  <si>
    <t xml:space="preserve">    Наружные инженерные сети: другие работы (ремонтно-строительные)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</si>
  <si>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</si>
  <si>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Наружные сети водопровода, канализации, теплоснабжения, газопровода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</si>
  <si>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</si>
  <si>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</si>
  <si>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Итого по разделу 2 Ремонт водоснабжения . Длина 120м</t>
  </si>
  <si>
    <t>Итого прямые затраты по смете</t>
  </si>
  <si>
    <t>11086,00
_____
88660,00</t>
  </si>
  <si>
    <t>14850,00
_____
1599,00</t>
  </si>
  <si>
    <t>135916,00
_____
432979,00</t>
  </si>
  <si>
    <t>83987,00
_____
21078,00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</si>
  <si>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</si>
  <si>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</si>
  <si>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</si>
  <si>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</si>
  <si>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</si>
  <si>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</si>
  <si>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</si>
  <si>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</si>
  <si>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</si>
  <si>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п.1 - ТЕР01-01-003-14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</si>
  <si>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</si>
  <si>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</si>
  <si>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ТЕР01-02-057-02</t>
  </si>
  <si>
    <t xml:space="preserve">        Наружные сети водопровода, канализации, теплоснабжения, газопровода</t>
  </si>
  <si>
    <t xml:space="preserve">            п.9 - ТЕР24-01-002-06</t>
  </si>
  <si>
    <t xml:space="preserve">            п.10 - ТССЦ-103-0176</t>
  </si>
  <si>
    <t xml:space="preserve">            п.11 - ТЕР24-01-032-04</t>
  </si>
  <si>
    <t xml:space="preserve">            п.12 - ТССЦ-302-1179</t>
  </si>
  <si>
    <t xml:space="preserve">            п.13 - ТЕР22-03-014-05</t>
  </si>
  <si>
    <t xml:space="preserve">            п.14 - ТССЦ-507-2030</t>
  </si>
  <si>
    <t xml:space="preserve">            п.18 - ТССЦ-104-0111</t>
  </si>
  <si>
    <t xml:space="preserve">            п.20 - ТССЦ-104-8104</t>
  </si>
  <si>
    <t xml:space="preserve">            п.23 - ТЕР22-06-001-03</t>
  </si>
  <si>
    <t xml:space="preserve">            п.24 - ТССЦ-507-1983</t>
  </si>
  <si>
    <t xml:space="preserve">            п.25 - ТЕР22-03-006-03</t>
  </si>
  <si>
    <t xml:space="preserve">            п.26 - ТССЦ-302-1177</t>
  </si>
  <si>
    <t xml:space="preserve">            п.27 - ТЕР22-03-014-03</t>
  </si>
  <si>
    <t xml:space="preserve">            п.28 - ТЕР22-06-005-03</t>
  </si>
  <si>
    <t xml:space="preserve">            п.31 - ТССЦ-104-0111</t>
  </si>
  <si>
    <t xml:space="preserve">            п.33 - ТССЦ-104-8104</t>
  </si>
  <si>
    <t xml:space="preserve">        Бетонные и железобетонные сборные конструкции в промышленном строительстве</t>
  </si>
  <si>
    <t xml:space="preserve">            п.5 - ТЕР07-06-002-07</t>
  </si>
  <si>
    <t xml:space="preserve">            п.6 - ТЕР07-06-002-07</t>
  </si>
  <si>
    <t xml:space="preserve">        Защита строительных конструкций и оборудования от коррозии</t>
  </si>
  <si>
    <t xml:space="preserve">            п.16 - ТЕР13-03-002-04</t>
  </si>
  <si>
    <t xml:space="preserve">            п.29 - ТЕР13-03-002-04</t>
  </si>
  <si>
    <t xml:space="preserve">        Теплоизоляционные работы</t>
  </si>
  <si>
    <t xml:space="preserve">            п.17 - ТЕР26-01-010-01</t>
  </si>
  <si>
    <t xml:space="preserve">            п.19 - ТЕР26-01-054-01</t>
  </si>
  <si>
    <t xml:space="preserve">            п.30 - ТЕР26-01-010-01</t>
  </si>
  <si>
    <t xml:space="preserve">            п.32 - ТЕР26-01-054-01</t>
  </si>
  <si>
    <t xml:space="preserve">    Ремонтно-строительные работы</t>
  </si>
  <si>
    <t xml:space="preserve">        Печные работы (ремонтно-строительные)</t>
  </si>
  <si>
    <t xml:space="preserve">        Наружные инженерные сети: разборка, очистка (ремонтно-строительные)</t>
  </si>
  <si>
    <t xml:space="preserve">            п.4 - ТЕРр66-11-1</t>
  </si>
  <si>
    <t xml:space="preserve">            п.7 - ТССЦ-403-8412</t>
  </si>
  <si>
    <t xml:space="preserve">        Наружные инженерные сети: другие работы (ремонтно-строительные)</t>
  </si>
  <si>
    <t xml:space="preserve">            п.8 - ТЕРр66-16-4</t>
  </si>
  <si>
    <t xml:space="preserve">            п.21 - ТЕРр66-16-3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</si>
  <si>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</si>
  <si>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</si>
  <si>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п.22 - ТЕР16-02-002-10</t>
  </si>
  <si>
    <t xml:space="preserve">    Монтажные работы</t>
  </si>
  <si>
    <t xml:space="preserve">        Монтаж оборудования</t>
  </si>
  <si>
    <t xml:space="preserve">            п.15 - ТЕРм12-11-005-06</t>
  </si>
  <si>
    <t xml:space="preserve">          Ресурсы подрядчика</t>
  </si>
  <si>
    <t xml:space="preserve">                  Трудозатраты</t>
  </si>
  <si>
    <t>1-1-9</t>
  </si>
  <si>
    <t>Рабочий строитель (ср 1,9)</t>
  </si>
  <si>
    <t xml:space="preserve">чел.час
</t>
  </si>
  <si>
    <t>1-2-0</t>
  </si>
  <si>
    <t>Рабочий строитель (ср 2)</t>
  </si>
  <si>
    <t>1-3-0</t>
  </si>
  <si>
    <t>Рабочий строитель (ср 3)</t>
  </si>
  <si>
    <t>1-3-1</t>
  </si>
  <si>
    <t>Рабочий строитель (ср 3,1)</t>
  </si>
  <si>
    <t>1-3-3</t>
  </si>
  <si>
    <t>Рабочий строитель (ср 3,3)</t>
  </si>
  <si>
    <t>1-3-6</t>
  </si>
  <si>
    <t>Рабочий строитель (ср 3,6)</t>
  </si>
  <si>
    <t>1-3-8</t>
  </si>
  <si>
    <t>Рабочий строитель (ср 3,8)</t>
  </si>
  <si>
    <t>1-4-1</t>
  </si>
  <si>
    <t>Рабочий строитель (ср 4,1)</t>
  </si>
  <si>
    <t>1-4-3</t>
  </si>
  <si>
    <t>Рабочий строитель (ср 4,3)</t>
  </si>
  <si>
    <t>1-4-4</t>
  </si>
  <si>
    <t>Рабочий строитель (ср 4,4)</t>
  </si>
  <si>
    <t>1-4-7</t>
  </si>
  <si>
    <t>Рабочий строитель (ср 4,7)</t>
  </si>
  <si>
    <t>1-4-8</t>
  </si>
  <si>
    <t>Рабочий монтажник (ср 4,8)</t>
  </si>
  <si>
    <t>1-5-0</t>
  </si>
  <si>
    <t>Рабочий строитель (ср 5)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</si>
  <si>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</si>
  <si>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</si>
  <si>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</si>
  <si>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</si>
  <si>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</si>
  <si>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башенные при работе на других видах строительства 8 т</t>
  </si>
  <si>
    <t xml:space="preserve">маш.-ч
</t>
  </si>
  <si>
    <t>МТРиЭ ЧО, Пост. от 15.02.18 № 7/1</t>
  </si>
  <si>
    <t>Краны на автомобильном ходу при работе на других видах строительства 10 т</t>
  </si>
  <si>
    <t>Краны на гусеничном ходу при работе на других видах строительства до 16 т</t>
  </si>
  <si>
    <t>Автопогрузчики 5 т</t>
  </si>
  <si>
    <t>Лебедки электрические тяговым усилием до 5,79 кН (0,59 т)</t>
  </si>
  <si>
    <t>Электростанции передвижные 4 кВт</t>
  </si>
  <si>
    <t>Агрегаты сварочные передвижные с номинальным сварочным током 250-400 А с дизельным двигателем</t>
  </si>
  <si>
    <t>Установки для сварки ручной дуговой (постоянного тока)</t>
  </si>
  <si>
    <t>Аппарат для газовой сварки и резки</t>
  </si>
  <si>
    <t>Компрессоры передвижные с двигателем внутреннего сгорания давлением до 686 кПа (7 ат), производительность до 5 м3/мин</t>
  </si>
  <si>
    <t>Экскаваторы одноковшовые дизельные на гусеничном ходу при работе на других видах строительства 0,5 м3</t>
  </si>
  <si>
    <t>Бульдозеры при работе на других видах строительства 59 кВт (80 л.с.)</t>
  </si>
  <si>
    <t>Котлы битумные передвижные 400 л</t>
  </si>
  <si>
    <t>Агрегаты наполнительно-опрессовочные до 70 м3/ч</t>
  </si>
  <si>
    <t>Агрегаты сварочные двухпостовые для ручной сварки на тракторе 79 кВт (108 л.с.)</t>
  </si>
  <si>
    <t>Трубоукладчики для труб диаметром до 400 мм грузоподъемностью 6,3 т</t>
  </si>
  <si>
    <t>Машины шлифовальные электрические</t>
  </si>
  <si>
    <t>Машины электрозачистные</t>
  </si>
  <si>
    <t>Установки для изготовления бандажей, диафрагм, пряжек</t>
  </si>
  <si>
    <t>Агрегаты окрасочные высокого давления для окраски поверхностей конструкций мощностью 1 кВт</t>
  </si>
  <si>
    <t>Автомобили бортовые, грузоподъемность до 5 т</t>
  </si>
  <si>
    <t>Итого по строительным машинам</t>
  </si>
  <si>
    <t xml:space="preserve">                  Материалы</t>
  </si>
  <si>
    <t>101-0063</t>
  </si>
  <si>
    <t>Ацетилен растворенный технический марки А</t>
  </si>
  <si>
    <t xml:space="preserve">т
</t>
  </si>
  <si>
    <t>26.03.040</t>
  </si>
  <si>
    <t>101-0072</t>
  </si>
  <si>
    <t>Битумы нефтяные строительные изоляционные БНИ-IV-3, БНИ-IV, БНИ-V</t>
  </si>
  <si>
    <t>Среднее (13.02.030,13.02.032)</t>
  </si>
  <si>
    <t>101-0324</t>
  </si>
  <si>
    <t>Кислород технический газообразный...</t>
  </si>
  <si>
    <t xml:space="preserve">м3
</t>
  </si>
  <si>
    <t>...</t>
  </si>
  <si>
    <t xml:space="preserve">   - Кислород технический газообразный</t>
  </si>
  <si>
    <t>26.03.080</t>
  </si>
  <si>
    <t>101-0540</t>
  </si>
  <si>
    <t>Лента стальная упаковочная, мягкая, нормальной точности 0,7х20-50 мм</t>
  </si>
  <si>
    <t>МТРиЭ ЧО, Пост.от 15.02.2018 г. №7/1, п.113</t>
  </si>
  <si>
    <t>101-0612</t>
  </si>
  <si>
    <t>Мастика клеящая морозостойкая битумно-масляная МБ-50</t>
  </si>
  <si>
    <t>Среднее (11.02.0645,11.02.079)</t>
  </si>
  <si>
    <t>101-0807</t>
  </si>
  <si>
    <t>Проволока сварочная легированная диаметром 4 мм</t>
  </si>
  <si>
    <t>МТРиЭ ЧО, Пост.от 15.02.2018 г. №7/1, п.119</t>
  </si>
  <si>
    <t>101-0811</t>
  </si>
  <si>
    <t>Проволока стальная низкоуглеродистая разного назначения оцинкованная диаметром 1,1 мм</t>
  </si>
  <si>
    <t>Среднее (08.05.018.5, 08.05.0192/15684.92*16822.17)</t>
  </si>
  <si>
    <t>101-0812</t>
  </si>
  <si>
    <t>Проволока стальная низкоуглеродистая разного назначения оцинкованная диаметром 1,6 мм</t>
  </si>
  <si>
    <t>08.05.0192</t>
  </si>
  <si>
    <t>101-1513</t>
  </si>
  <si>
    <t>Электроды диаметром 4 мм Э42</t>
  </si>
  <si>
    <t>08.07.006</t>
  </si>
  <si>
    <t>101-1602</t>
  </si>
  <si>
    <t>Ацетилен газообразный технический</t>
  </si>
  <si>
    <t>МТРиЭ ЧО, Пост.от 15.02.2018 г. №7/1, п.381</t>
  </si>
  <si>
    <t>101-1703</t>
  </si>
  <si>
    <t>Прокладки резиновые (пластина техническая прессованная)</t>
  </si>
  <si>
    <t xml:space="preserve">кг
</t>
  </si>
  <si>
    <t>Среднее (11.06.409,11.06.413,11.06.412,11.06.410,11.06.420)</t>
  </si>
  <si>
    <t>101-1821</t>
  </si>
  <si>
    <t>Винты самонарезающие оцинкованные, размером 4-12 мм ГОСТ 10621-80</t>
  </si>
  <si>
    <t>08.05.213+08.05.17</t>
  </si>
  <si>
    <t>101-1876</t>
  </si>
  <si>
    <t>Сталь листовая оцинкованная толщиной листа 0,8 мм</t>
  </si>
  <si>
    <t>МТРиЭ ЧО, Пост.от 15.02.2018 г. №7/1, п.149</t>
  </si>
  <si>
    <t>101-2278</t>
  </si>
  <si>
    <t>Пропан-бутан, смесь техническая...</t>
  </si>
  <si>
    <t xml:space="preserve">   - Пропан-бутан, смесь техническая</t>
  </si>
  <si>
    <t>26.03.130</t>
  </si>
  <si>
    <t>101-2576</t>
  </si>
  <si>
    <t>Болты с гайками и шайбами для санитарно-технических работ диаметром 16 мм</t>
  </si>
  <si>
    <t>08.05.170</t>
  </si>
  <si>
    <t>101-3996</t>
  </si>
  <si>
    <t>Электроды УОНИ 13/55</t>
  </si>
  <si>
    <t>103-0160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</si>
  <si>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3,5 мм</t>
  </si>
  <si>
    <t xml:space="preserve">м
</t>
  </si>
  <si>
    <t>МТРиЭ ЧО, Пост.от 15.02.2018 г. №7/1, п.188*9.02/1000</t>
  </si>
  <si>
    <t>113-0021</t>
  </si>
  <si>
    <t>Грунтовка ГФ-021 красно-коричневая</t>
  </si>
  <si>
    <t>МТРиЭ ЧО, Пост.от 15.02.2018 г. №7/1, п.219</t>
  </si>
  <si>
    <t>113-0077</t>
  </si>
  <si>
    <t>Ксилол нефтяной марки А</t>
  </si>
  <si>
    <t>Среднее (14.01.435, 14.01.435.1/0.865*1000)</t>
  </si>
  <si>
    <t>113-0079</t>
  </si>
  <si>
    <t>Лак БТ-577</t>
  </si>
  <si>
    <t>14.01.256</t>
  </si>
  <si>
    <t>201-0888</t>
  </si>
  <si>
    <t>Опоры скользящие и катковые, крепежные детали, хомуты</t>
  </si>
  <si>
    <t>Среднее (08.01.420, 20.07.020)</t>
  </si>
  <si>
    <t>201-0889</t>
  </si>
  <si>
    <t>Опоры неподвижные из горячекатаных профилей для трубопроводов</t>
  </si>
  <si>
    <t>МТРиЭ ЧО, Пост.от 15.02.2018 г. №7/1, п.236</t>
  </si>
  <si>
    <t>302-0895</t>
  </si>
  <si>
    <t>Узлы укрупненные монтажные (трубопроводы) из стальных водогазопроводных оцинкованных труб с гильзами диаметром 100 мм</t>
  </si>
  <si>
    <t>МТРиЭ ЧО, Пост.от 15.02.2018 г. №7/1, п.398</t>
  </si>
  <si>
    <t>402-0002</t>
  </si>
  <si>
    <t>Раствор готовый кладочный цементный марки 50</t>
  </si>
  <si>
    <t>МТРиЭ ЧО, Пост.от 15.02.2018 г. №7/1, п.072</t>
  </si>
  <si>
    <t>402-0006</t>
  </si>
  <si>
    <t>Раствор готовый кладочный цементный марки 200</t>
  </si>
  <si>
    <t>02.01.062</t>
  </si>
  <si>
    <t>405-0254</t>
  </si>
  <si>
    <t>Известь строительная негашеная хлорная, марки А</t>
  </si>
  <si>
    <t>26.02.050</t>
  </si>
  <si>
    <t>405-1601</t>
  </si>
  <si>
    <t>411-0001</t>
  </si>
  <si>
    <t>Вода</t>
  </si>
  <si>
    <t>Среднее (26.01.015, 26.01.017)</t>
  </si>
  <si>
    <t>506-0878</t>
  </si>
  <si>
    <t>Листы алюминиевые марки АД1Н, толщиной 1 мм</t>
  </si>
  <si>
    <t>08.09.205.1</t>
  </si>
  <si>
    <t>507-0986</t>
  </si>
  <si>
    <t>Фланцы стальные плоские приварные из стали ВСт3сп2, ВСт3сп3, давлением 1,0 МПа (10 кгс/см2), диаметром 100 мм</t>
  </si>
  <si>
    <t xml:space="preserve">шт.
</t>
  </si>
  <si>
    <t>20.06.348</t>
  </si>
  <si>
    <t>507-0988</t>
  </si>
  <si>
    <t>Фланцы стальные плоские приварные из стали ВСт3сп2, ВСт3сп3, давлением 1,0 МПа (10 кгс/см2), диаметром 150 мм</t>
  </si>
  <si>
    <t>20.06.350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</si>
  <si>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</si>
  <si>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</si>
  <si>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</si>
  <si>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                  Материалы - позиции сметы</t>
  </si>
  <si>
    <t>ТССЦ-103-0176</t>
  </si>
  <si>
    <t>Трубы стальные электросварные прямошовные со снятой фаской из стали марок БСт2кп-БСт4кп и БСт2пс-БСт4пс наружный диаметр 159 мм, толщина стенки 4,5 мм</t>
  </si>
  <si>
    <t>МТРиЭ ЧО, Пост.от 15.02.2018 г. №7/1, п.188*17.2/1000</t>
  </si>
  <si>
    <t>ТССЦ-104-0111</t>
  </si>
  <si>
    <t>Плиты или маты теплоизоляционные</t>
  </si>
  <si>
    <t>Среднее (10.01.053,10.01.0181)</t>
  </si>
  <si>
    <t>ТССЦ-104-8104</t>
  </si>
  <si>
    <t>Стеклопластик рулонный марки РСТ 415 шириной 1м</t>
  </si>
  <si>
    <t xml:space="preserve">м2
</t>
  </si>
  <si>
    <t>МТРиЭ ЧО, Пост.от 15.02.2018 г. №7/1, п.211</t>
  </si>
  <si>
    <t>ТССЦ-302-1177</t>
  </si>
  <si>
    <t>Задвижки параллельные фланцевые с выдвижным шпинделем для воды и пара давлением 1 Мпа (10 кгс/см2) 30ч6бр диаметром 100 мм</t>
  </si>
  <si>
    <t>20.01.190</t>
  </si>
  <si>
    <t>ТССЦ-302-1179</t>
  </si>
  <si>
    <t>Задвижки параллельные фланцевые с выдвижным шпинделем для воды и пара давлением 1 Мпа (10 кгс/см2) 30ч6бр диаметром 150 мм</t>
  </si>
  <si>
    <t>20.01.200</t>
  </si>
  <si>
    <t>ТССЦ-403-8412</t>
  </si>
  <si>
    <t>Плита перекрытия П5-8 /бетон В15 (М200), объем 0,16 м3, расход ар-ры 11 кг/ (серия 3.006.1-2.87 вып.2)-30%</t>
  </si>
  <si>
    <t>403-8412</t>
  </si>
  <si>
    <t>ТССЦ-507-1983</t>
  </si>
  <si>
    <t>Отводы 90 град. с радиусом кривизны R=1,5 Ду на Ру до 16 МПа (160 кгс/см2), диаметром условного прохода 100 мм, наружным диаметром 108 мм, толщиной стенки 5 мм</t>
  </si>
  <si>
    <t>20.06.3017.1</t>
  </si>
  <si>
    <t>ТССЦ-507-2030</t>
  </si>
  <si>
    <t>Отводы 90 град. с радиусом кривизны R=1,5 Ду на Ру до 16 МПа (160 кгс/см2), диаметром условного прохода 150 мм, наружным диаметром 168 мм, толщиной стенки 6 мм</t>
  </si>
  <si>
    <t>20.06.3030</t>
  </si>
  <si>
    <t xml:space="preserve">          Неучтенные ресурсы</t>
  </si>
  <si>
    <t>101-9120</t>
  </si>
  <si>
    <t>Материал рулонный</t>
  </si>
  <si>
    <t>103-9011</t>
  </si>
  <si>
    <t>Трубы стальные</t>
  </si>
  <si>
    <t>104-9220</t>
  </si>
  <si>
    <t>Материалы теплоизоляционные</t>
  </si>
  <si>
    <t>301-9240</t>
  </si>
  <si>
    <t>Крепления</t>
  </si>
  <si>
    <t>302-9013</t>
  </si>
  <si>
    <t>Арматура трубопроводная фланцевая</t>
  </si>
  <si>
    <t xml:space="preserve">компл.
</t>
  </si>
  <si>
    <t>302-9121</t>
  </si>
  <si>
    <t>Задвижки стальные для горячей воды и пара (или клапаны)</t>
  </si>
  <si>
    <t>302-9123</t>
  </si>
  <si>
    <t>Задвижки чугунные водопроводные (или клапаны обратные)</t>
  </si>
  <si>
    <t>403-9020</t>
  </si>
  <si>
    <t>Конструкции сборные железобетонные</t>
  </si>
  <si>
    <t>Итого по строительным материалам</t>
  </si>
  <si>
    <t xml:space="preserve"> </t>
  </si>
  <si>
    <t>891.71</t>
  </si>
  <si>
    <t>Всего с НДС в т.ч.</t>
  </si>
  <si>
    <t>1052218рублей с НДС в т.ч.</t>
  </si>
  <si>
    <t>1052218 рублей с НДС в т.ч.</t>
  </si>
  <si>
    <t>Стройка:с.Аргаяш Аргаяшского района</t>
  </si>
  <si>
    <t>Стройка:с.Аргаяш Аргаяшского района Челябинской области</t>
  </si>
  <si>
    <t>Основание:Дефектная ведомость</t>
  </si>
  <si>
    <t>1кв.2018г</t>
  </si>
  <si>
    <t>Накладные расходы от ФОТ</t>
  </si>
  <si>
    <t>95% *0,85</t>
  </si>
  <si>
    <t>177,00</t>
  </si>
  <si>
    <t>1894,00</t>
  </si>
  <si>
    <t>Сметная прибыль от ФОТ</t>
  </si>
  <si>
    <t>50% *(0.85*0.8)</t>
  </si>
  <si>
    <t>79,00</t>
  </si>
  <si>
    <t>797,00</t>
  </si>
  <si>
    <t>80% *0,85</t>
  </si>
  <si>
    <t>114,00</t>
  </si>
  <si>
    <t>1217,00</t>
  </si>
  <si>
    <t>45% *(0.85*0.8)</t>
  </si>
  <si>
    <t>54,00</t>
  </si>
  <si>
    <t>548,00</t>
  </si>
  <si>
    <t>37,00</t>
  </si>
  <si>
    <t>394,00</t>
  </si>
  <si>
    <t>17,00</t>
  </si>
  <si>
    <t>166,00</t>
  </si>
  <si>
    <t>74% *0,85</t>
  </si>
  <si>
    <t>386,00</t>
  </si>
  <si>
    <t>4127,00</t>
  </si>
  <si>
    <t>50% *0,8</t>
  </si>
  <si>
    <t>261,00</t>
  </si>
  <si>
    <t>2625,00</t>
  </si>
  <si>
    <t>130% *0,85</t>
  </si>
  <si>
    <t>988,00</t>
  </si>
  <si>
    <t>13226,00</t>
  </si>
  <si>
    <t>85% *(0.85*0.8)</t>
  </si>
  <si>
    <t>549,00</t>
  </si>
  <si>
    <t>6918,00</t>
  </si>
  <si>
    <t>1236,00</t>
  </si>
  <si>
    <t>687,00</t>
  </si>
  <si>
    <t>108% *0,85</t>
  </si>
  <si>
    <t>1150,00</t>
  </si>
  <si>
    <t>12316,00</t>
  </si>
  <si>
    <t>68% *0,8</t>
  </si>
  <si>
    <t>724,00</t>
  </si>
  <si>
    <t>7298,00</t>
  </si>
  <si>
    <t>3212,00</t>
  </si>
  <si>
    <t>34378,00</t>
  </si>
  <si>
    <t>89% *(0.85*0.8)</t>
  </si>
  <si>
    <t>1869,00</t>
  </si>
  <si>
    <t>18828,00</t>
  </si>
  <si>
    <t>465,00</t>
  </si>
  <si>
    <t>4984,00</t>
  </si>
  <si>
    <t>271,00</t>
  </si>
  <si>
    <t>2729,00</t>
  </si>
  <si>
    <t>248,00</t>
  </si>
  <si>
    <t>2660,00</t>
  </si>
  <si>
    <t>144,00</t>
  </si>
  <si>
    <t>1457,00</t>
  </si>
  <si>
    <t>327,00</t>
  </si>
  <si>
    <t>60% *0,8</t>
  </si>
  <si>
    <t>245,00</t>
  </si>
  <si>
    <t>90% *0,85</t>
  </si>
  <si>
    <t>155,00</t>
  </si>
  <si>
    <t>1655,00</t>
  </si>
  <si>
    <t>70% *(0.85*0.8)</t>
  </si>
  <si>
    <t>102,00</t>
  </si>
  <si>
    <t>1030,00</t>
  </si>
  <si>
    <t>100% *0,85</t>
  </si>
  <si>
    <t>20010,00</t>
  </si>
  <si>
    <t>1112,00</t>
  </si>
  <si>
    <t>11206,00</t>
  </si>
  <si>
    <t>684,00</t>
  </si>
  <si>
    <t>7325,00</t>
  </si>
  <si>
    <t>407,00</t>
  </si>
  <si>
    <t>4102,00</t>
  </si>
  <si>
    <t>531,00</t>
  </si>
  <si>
    <t>5691,00</t>
  </si>
  <si>
    <t>335,00</t>
  </si>
  <si>
    <t>3372,00</t>
  </si>
  <si>
    <t>128% *0,85</t>
  </si>
  <si>
    <t>1379,00</t>
  </si>
  <si>
    <t>14753,00</t>
  </si>
  <si>
    <t>83% *(0.85*0.8)</t>
  </si>
  <si>
    <t>760,00</t>
  </si>
  <si>
    <t>7653,00</t>
  </si>
  <si>
    <t>95,00</t>
  </si>
  <si>
    <t>1021,00</t>
  </si>
  <si>
    <t>55,00</t>
  </si>
  <si>
    <t>559,00</t>
  </si>
  <si>
    <t>74,00</t>
  </si>
  <si>
    <t>794,00</t>
  </si>
  <si>
    <t>43,00</t>
  </si>
  <si>
    <t>435,00</t>
  </si>
  <si>
    <t>126,00</t>
  </si>
  <si>
    <t>1350,00</t>
  </si>
  <si>
    <t>73,00</t>
  </si>
  <si>
    <t>740,00</t>
  </si>
  <si>
    <t>53,00</t>
  </si>
  <si>
    <t>566,00</t>
  </si>
  <si>
    <t>31,00</t>
  </si>
  <si>
    <t>310,00</t>
  </si>
  <si>
    <t>52,00</t>
  </si>
  <si>
    <t>562,00</t>
  </si>
  <si>
    <t>35,00</t>
  </si>
  <si>
    <t>350,00</t>
  </si>
  <si>
    <t>698,00</t>
  </si>
  <si>
    <t>7470,00</t>
  </si>
  <si>
    <t>415,00</t>
  </si>
  <si>
    <t>4183,00</t>
  </si>
  <si>
    <t>274,00</t>
  </si>
  <si>
    <t>2928,00</t>
  </si>
  <si>
    <t>163,00</t>
  </si>
  <si>
    <t>1640,00</t>
  </si>
  <si>
    <t xml:space="preserve">      % НР</t>
  </si>
  <si>
    <t xml:space="preserve">      % СП</t>
  </si>
  <si>
    <t>НДС 18%</t>
  </si>
  <si>
    <t>ВСЕГО с НДС в т.ч</t>
  </si>
  <si>
    <t xml:space="preserve">В т.ч. Возвратных сумм от демонтажа:  </t>
  </si>
  <si>
    <t xml:space="preserve">Д150мм </t>
  </si>
  <si>
    <t>17.81кг*240м</t>
  </si>
  <si>
    <t>*5900рублей</t>
  </si>
  <si>
    <t>Составил________Гатауллина СХ</t>
  </si>
  <si>
    <t>Проверил_______Шамсутдинов АР</t>
  </si>
  <si>
    <t>Объект:ТС и ВС по ул.Ленина 50А от ТК 18 до ТК 20</t>
  </si>
  <si>
    <t>ВСЕГО с НДС в т.ч.</t>
  </si>
  <si>
    <t>В т.ч. Возвратных сумм от демонтажа:Д150мм. 17,81кг*240м*5900рублей=32898рублей</t>
  </si>
  <si>
    <t>Составил______Гатауллина СХ</t>
  </si>
  <si>
    <t>Проверил_____Шамсутдинов АР</t>
  </si>
  <si>
    <t>Ремонт сетей теплоснабжения и водоснабжения по ул.Ленина 50А  от ТК 18 до ТК 20 в с.Аргаяш Аргаяшского района Челябинской области</t>
  </si>
  <si>
    <t>Объект: ТС и ВС ул.Ленина 50А от ТК18 до ТК 20 в с.Аргаяш</t>
  </si>
  <si>
    <t>Утверждаю:</t>
  </si>
  <si>
    <t>______________ А.З. Ишкильдин</t>
  </si>
  <si>
    <t>Глава Аргаяшского сельского поселения</t>
  </si>
  <si>
    <t>____________А.З. Ишкильдин</t>
  </si>
  <si>
    <t>Ремонт сетей  теплоснабжения и водоснабжения по ул.Ленина 50А от ТК 18 до ТК 20 в с.Аргаяш Аргаяшского района Челябинской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</si>
</sst>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47" fillId="27" borderId="3" applyNumberFormat="0" applyAlignment="0" applyProtection="0"/>
    <xf numFmtId="0" fontId="48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6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30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81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2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2" fontId="20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>
      <alignment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85" fontId="17" fillId="0" borderId="1" xfId="0" applyNumberFormat="1" applyFont="1" applyBorder="1" applyAlignment="1">
      <alignment horizontal="right" vertical="top" wrapText="1"/>
    </xf>
    <xf numFmtId="2" fontId="17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 vertical="top" wrapText="1"/>
    </xf>
    <xf numFmtId="185" fontId="17" fillId="0" borderId="18" xfId="0" applyNumberFormat="1" applyFont="1" applyBorder="1" applyAlignment="1">
      <alignment horizontal="right" vertical="top" wrapText="1"/>
    </xf>
    <xf numFmtId="2" fontId="17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85" applyFont="1" applyAlignment="1">
      <alignment horizontal="left" vertical="top"/>
      <protection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55" applyNumberFormat="1" applyFont="1" applyAlignment="1">
      <alignment horizontal="right" vertical="top" wrapText="1"/>
      <protection/>
    </xf>
    <xf numFmtId="2" fontId="10" fillId="0" borderId="0" xfId="55" applyNumberFormat="1" applyFont="1" applyAlignment="1">
      <alignment horizontal="right" vertical="top" wrapText="1"/>
      <protection/>
    </xf>
    <xf numFmtId="0" fontId="10" fillId="0" borderId="0" xfId="0" applyFont="1" applyAlignment="1">
      <alignment vertical="top"/>
    </xf>
    <xf numFmtId="0" fontId="26" fillId="0" borderId="0" xfId="85" applyFont="1" applyAlignment="1">
      <alignment horizontal="left" vertical="top"/>
      <protection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14" fillId="0" borderId="2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49" fontId="17" fillId="0" borderId="28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2" fontId="17" fillId="0" borderId="31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6" fillId="0" borderId="31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9" fillId="0" borderId="1" xfId="55" applyFont="1" applyBorder="1" applyAlignment="1">
      <alignment horizontal="left" vertical="top" wrapText="1"/>
      <protection/>
    </xf>
    <xf numFmtId="0" fontId="7" fillId="0" borderId="1" xfId="55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2" fontId="10" fillId="0" borderId="31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31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221"/>
  <sheetViews>
    <sheetView showGridLines="0" zoomScalePageLayoutView="0" workbookViewId="0" topLeftCell="A28">
      <selection activeCell="I4" sqref="I4"/>
    </sheetView>
  </sheetViews>
  <sheetFormatPr defaultColWidth="9.00390625" defaultRowHeight="12.75"/>
  <cols>
    <col min="1" max="1" width="6.00390625" style="37" customWidth="1"/>
    <col min="2" max="2" width="35.75390625" style="37" customWidth="1"/>
    <col min="3" max="3" width="11.875" style="37" customWidth="1"/>
    <col min="4" max="6" width="11.625" style="37" customWidth="1"/>
    <col min="7" max="7" width="9.375" style="37" bestFit="1" customWidth="1"/>
    <col min="8" max="8" width="11.875" style="37" customWidth="1"/>
    <col min="9" max="9" width="11.625" style="37" customWidth="1"/>
    <col min="10" max="10" width="12.75390625" style="37" customWidth="1"/>
    <col min="11" max="11" width="11.625" style="37" customWidth="1"/>
    <col min="12" max="20" width="9.125" style="37" hidden="1" customWidth="1"/>
    <col min="21" max="21" width="11.625" style="37" customWidth="1"/>
    <col min="22" max="23" width="0" style="37" hidden="1" customWidth="1"/>
    <col min="24" max="26" width="9.125" style="37" customWidth="1"/>
    <col min="27" max="27" width="0" style="37" hidden="1" customWidth="1"/>
    <col min="28" max="16384" width="9.125" style="37" customWidth="1"/>
  </cols>
  <sheetData>
    <row r="1" ht="12.75"/>
    <row r="2" spans="1:21" ht="15.75">
      <c r="A2" s="38"/>
      <c r="H2" s="39"/>
      <c r="J2" s="227" t="s">
        <v>638</v>
      </c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5.75">
      <c r="A3" s="38"/>
      <c r="H3" s="39"/>
      <c r="J3" s="227" t="s">
        <v>639</v>
      </c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21" ht="12.75">
      <c r="A5" s="41"/>
      <c r="B5" s="41"/>
      <c r="C5" s="41"/>
      <c r="D5" s="41"/>
      <c r="E5" s="41"/>
      <c r="F5" s="41"/>
      <c r="G5" s="41"/>
      <c r="H5" s="43"/>
      <c r="J5" s="226" t="s">
        <v>640</v>
      </c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8" ht="12.75">
      <c r="A6" s="41"/>
      <c r="B6" s="41"/>
      <c r="C6" s="41"/>
      <c r="D6" s="41"/>
      <c r="E6" s="41"/>
      <c r="F6" s="41"/>
      <c r="G6" s="41"/>
      <c r="H6" s="41"/>
    </row>
    <row r="7" spans="1:4" s="46" customFormat="1" ht="12">
      <c r="A7" s="44"/>
      <c r="B7" s="45"/>
      <c r="C7" s="45"/>
      <c r="D7" s="45"/>
    </row>
    <row r="8" spans="1:4" s="46" customFormat="1" ht="12">
      <c r="A8" s="47" t="s">
        <v>512</v>
      </c>
      <c r="B8" s="45"/>
      <c r="C8" s="45"/>
      <c r="D8" s="45"/>
    </row>
    <row r="9" spans="1:4" s="46" customFormat="1" ht="12">
      <c r="A9" s="44"/>
      <c r="B9" s="45"/>
      <c r="C9" s="45"/>
      <c r="D9" s="45"/>
    </row>
    <row r="10" spans="1:4" s="46" customFormat="1" ht="12">
      <c r="A10" s="47" t="s">
        <v>637</v>
      </c>
      <c r="B10" s="45"/>
      <c r="C10" s="45"/>
      <c r="D10" s="45"/>
    </row>
    <row r="11" spans="1:21" s="46" customFormat="1" ht="15">
      <c r="A11" s="191" t="s">
        <v>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2" spans="1:21" s="46" customFormat="1" ht="12">
      <c r="A12" s="192" t="s">
        <v>33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</row>
    <row r="13" spans="1:21" s="46" customFormat="1" ht="12">
      <c r="A13" s="192" t="s">
        <v>636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</row>
    <row r="14" spans="1:21" s="46" customFormat="1" ht="12">
      <c r="A14" s="193" t="s">
        <v>513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</row>
    <row r="15" spans="4:11" s="46" customFormat="1" ht="12">
      <c r="D15" s="46" t="s">
        <v>508</v>
      </c>
      <c r="J15" s="154" t="s">
        <v>510</v>
      </c>
      <c r="K15" s="154"/>
    </row>
    <row r="16" spans="7:21" s="46" customFormat="1" ht="12">
      <c r="G16" s="194" t="s">
        <v>18</v>
      </c>
      <c r="H16" s="195"/>
      <c r="I16" s="196"/>
      <c r="J16" s="194" t="s">
        <v>19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</row>
    <row r="17" spans="4:21" s="46" customFormat="1" ht="12.75">
      <c r="D17" s="44" t="s">
        <v>3</v>
      </c>
      <c r="G17" s="197">
        <f>137360/1000</f>
        <v>137.36</v>
      </c>
      <c r="H17" s="198"/>
      <c r="I17" s="48" t="s">
        <v>4</v>
      </c>
      <c r="J17" s="189" t="s">
        <v>507</v>
      </c>
      <c r="K17" s="190"/>
      <c r="L17" s="49"/>
      <c r="M17" s="49"/>
      <c r="N17" s="49"/>
      <c r="O17" s="49"/>
      <c r="P17" s="49"/>
      <c r="Q17" s="49"/>
      <c r="R17" s="49"/>
      <c r="S17" s="49"/>
      <c r="T17" s="49"/>
      <c r="U17" s="48" t="s">
        <v>4</v>
      </c>
    </row>
    <row r="18" spans="4:21" s="46" customFormat="1" ht="12.75">
      <c r="D18" s="50" t="s">
        <v>34</v>
      </c>
      <c r="F18" s="51"/>
      <c r="G18" s="197">
        <f>0/1000</f>
        <v>0</v>
      </c>
      <c r="H18" s="198"/>
      <c r="I18" s="48" t="s">
        <v>4</v>
      </c>
      <c r="J18" s="189">
        <f>0/1000</f>
        <v>0</v>
      </c>
      <c r="K18" s="190"/>
      <c r="L18" s="49"/>
      <c r="M18" s="49"/>
      <c r="N18" s="49"/>
      <c r="O18" s="49"/>
      <c r="P18" s="49"/>
      <c r="Q18" s="49"/>
      <c r="R18" s="49"/>
      <c r="S18" s="49"/>
      <c r="T18" s="49"/>
      <c r="U18" s="48" t="s">
        <v>4</v>
      </c>
    </row>
    <row r="19" spans="4:21" s="46" customFormat="1" ht="12.75">
      <c r="D19" s="50" t="s">
        <v>35</v>
      </c>
      <c r="F19" s="51"/>
      <c r="G19" s="197">
        <f>1042/1000</f>
        <v>1.042</v>
      </c>
      <c r="H19" s="198"/>
      <c r="I19" s="48" t="s">
        <v>4</v>
      </c>
      <c r="J19" s="189">
        <f>130/1000</f>
        <v>0.13</v>
      </c>
      <c r="K19" s="190"/>
      <c r="L19" s="49"/>
      <c r="M19" s="49"/>
      <c r="N19" s="49"/>
      <c r="O19" s="49"/>
      <c r="P19" s="49"/>
      <c r="Q19" s="49"/>
      <c r="R19" s="49"/>
      <c r="S19" s="49"/>
      <c r="T19" s="49"/>
      <c r="U19" s="48" t="s">
        <v>4</v>
      </c>
    </row>
    <row r="20" spans="4:23" s="46" customFormat="1" ht="12.75">
      <c r="D20" s="44" t="s">
        <v>5</v>
      </c>
      <c r="G20" s="197">
        <f>(V20+V21)/1000</f>
        <v>1.0505499999999999</v>
      </c>
      <c r="H20" s="198"/>
      <c r="I20" s="48" t="s">
        <v>6</v>
      </c>
      <c r="J20" s="189">
        <f>(W20+W21)/1000</f>
        <v>1.0505499999999999</v>
      </c>
      <c r="K20" s="190"/>
      <c r="L20" s="49"/>
      <c r="M20" s="49"/>
      <c r="N20" s="49"/>
      <c r="O20" s="49"/>
      <c r="P20" s="49"/>
      <c r="Q20" s="49"/>
      <c r="R20" s="49"/>
      <c r="S20" s="49"/>
      <c r="T20" s="49"/>
      <c r="U20" s="48" t="s">
        <v>6</v>
      </c>
      <c r="V20" s="52">
        <v>944.88</v>
      </c>
      <c r="W20" s="53">
        <v>944.88</v>
      </c>
    </row>
    <row r="21" spans="4:23" s="46" customFormat="1" ht="12.75">
      <c r="D21" s="44" t="s">
        <v>7</v>
      </c>
      <c r="G21" s="197">
        <f>12685/1000</f>
        <v>12.685</v>
      </c>
      <c r="H21" s="198"/>
      <c r="I21" s="48" t="s">
        <v>4</v>
      </c>
      <c r="J21" s="189">
        <f>156994/1000</f>
        <v>156.994</v>
      </c>
      <c r="K21" s="190"/>
      <c r="L21" s="49"/>
      <c r="M21" s="49"/>
      <c r="N21" s="49"/>
      <c r="O21" s="49"/>
      <c r="P21" s="49"/>
      <c r="Q21" s="49"/>
      <c r="R21" s="49"/>
      <c r="S21" s="49"/>
      <c r="T21" s="49"/>
      <c r="U21" s="48" t="s">
        <v>4</v>
      </c>
      <c r="V21" s="52">
        <v>105.67</v>
      </c>
      <c r="W21" s="53">
        <v>105.67</v>
      </c>
    </row>
    <row r="22" spans="6:21" s="46" customFormat="1" ht="12">
      <c r="F22" s="45"/>
      <c r="G22" s="54"/>
      <c r="H22" s="54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</row>
    <row r="23" spans="2:21" s="46" customFormat="1" ht="12">
      <c r="B23" s="45"/>
      <c r="C23" s="45"/>
      <c r="D23" s="45"/>
      <c r="F23" s="51"/>
      <c r="G23" s="57"/>
      <c r="H23" s="57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8"/>
    </row>
    <row r="24" spans="1:4" s="46" customFormat="1" ht="12">
      <c r="A24" s="44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46" t="s">
        <v>514</v>
      </c>
    </row>
    <row r="25" s="46" customFormat="1" ht="12.75" thickBot="1">
      <c r="A25" s="60"/>
    </row>
    <row r="26" spans="1:21" s="62" customFormat="1" ht="27" customHeight="1" thickBot="1">
      <c r="A26" s="199" t="s">
        <v>8</v>
      </c>
      <c r="B26" s="199" t="s">
        <v>9</v>
      </c>
      <c r="C26" s="199" t="s">
        <v>10</v>
      </c>
      <c r="D26" s="200" t="s">
        <v>11</v>
      </c>
      <c r="E26" s="200"/>
      <c r="F26" s="200"/>
      <c r="G26" s="200" t="s">
        <v>12</v>
      </c>
      <c r="H26" s="200"/>
      <c r="I26" s="200"/>
      <c r="J26" s="200" t="s">
        <v>13</v>
      </c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s="62" customFormat="1" ht="22.5" customHeight="1" thickBot="1">
      <c r="A27" s="199"/>
      <c r="B27" s="199"/>
      <c r="C27" s="199"/>
      <c r="D27" s="201" t="s">
        <v>1</v>
      </c>
      <c r="E27" s="61" t="s">
        <v>14</v>
      </c>
      <c r="F27" s="61" t="s">
        <v>15</v>
      </c>
      <c r="G27" s="201" t="s">
        <v>1</v>
      </c>
      <c r="H27" s="61" t="s">
        <v>14</v>
      </c>
      <c r="I27" s="61" t="s">
        <v>15</v>
      </c>
      <c r="J27" s="201" t="s">
        <v>1</v>
      </c>
      <c r="K27" s="61" t="s">
        <v>14</v>
      </c>
      <c r="L27" s="61"/>
      <c r="M27" s="61"/>
      <c r="N27" s="61"/>
      <c r="O27" s="61"/>
      <c r="P27" s="61"/>
      <c r="Q27" s="61"/>
      <c r="R27" s="61"/>
      <c r="S27" s="61"/>
      <c r="T27" s="61"/>
      <c r="U27" s="61" t="s">
        <v>15</v>
      </c>
    </row>
    <row r="28" spans="1:21" s="62" customFormat="1" ht="22.5" customHeight="1" thickBot="1">
      <c r="A28" s="199"/>
      <c r="B28" s="199"/>
      <c r="C28" s="199"/>
      <c r="D28" s="201"/>
      <c r="E28" s="61" t="s">
        <v>16</v>
      </c>
      <c r="F28" s="61" t="s">
        <v>17</v>
      </c>
      <c r="G28" s="201"/>
      <c r="H28" s="61" t="s">
        <v>16</v>
      </c>
      <c r="I28" s="61" t="s">
        <v>17</v>
      </c>
      <c r="J28" s="201"/>
      <c r="K28" s="61" t="s">
        <v>16</v>
      </c>
      <c r="L28" s="61"/>
      <c r="M28" s="61"/>
      <c r="N28" s="61"/>
      <c r="O28" s="61"/>
      <c r="P28" s="61"/>
      <c r="Q28" s="61"/>
      <c r="R28" s="61"/>
      <c r="S28" s="61"/>
      <c r="T28" s="61"/>
      <c r="U28" s="61" t="s">
        <v>17</v>
      </c>
    </row>
    <row r="29" spans="1:21" s="45" customFormat="1" ht="12.75">
      <c r="A29" s="72">
        <v>1</v>
      </c>
      <c r="B29" s="72">
        <v>2</v>
      </c>
      <c r="C29" s="72">
        <v>3</v>
      </c>
      <c r="D29" s="73">
        <v>4</v>
      </c>
      <c r="E29" s="72">
        <v>5</v>
      </c>
      <c r="F29" s="72">
        <v>6</v>
      </c>
      <c r="G29" s="73">
        <v>7</v>
      </c>
      <c r="H29" s="72">
        <v>8</v>
      </c>
      <c r="I29" s="72">
        <v>9</v>
      </c>
      <c r="J29" s="73">
        <v>10</v>
      </c>
      <c r="K29" s="72">
        <v>11</v>
      </c>
      <c r="L29" s="72"/>
      <c r="M29" s="72"/>
      <c r="N29" s="72"/>
      <c r="O29" s="72"/>
      <c r="P29" s="72"/>
      <c r="Q29" s="72"/>
      <c r="R29" s="72"/>
      <c r="S29" s="72"/>
      <c r="T29" s="72"/>
      <c r="U29" s="72">
        <v>12</v>
      </c>
    </row>
    <row r="30" spans="1:21" s="68" customFormat="1" ht="36.75" customHeight="1">
      <c r="A30" s="185" t="s">
        <v>37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</row>
    <row r="31" spans="1:21" s="68" customFormat="1" ht="17.25" customHeight="1">
      <c r="A31" s="187" t="s">
        <v>38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</row>
    <row r="32" spans="1:26" s="45" customFormat="1" ht="72">
      <c r="A32" s="79">
        <v>1</v>
      </c>
      <c r="B32" s="80" t="s">
        <v>39</v>
      </c>
      <c r="C32" s="81">
        <v>0.30264</v>
      </c>
      <c r="D32" s="82">
        <v>3765.55</v>
      </c>
      <c r="E32" s="83">
        <v>133.8</v>
      </c>
      <c r="F32" s="82" t="s">
        <v>40</v>
      </c>
      <c r="G32" s="82" t="s">
        <v>41</v>
      </c>
      <c r="H32" s="82">
        <v>40</v>
      </c>
      <c r="I32" s="82" t="s">
        <v>42</v>
      </c>
      <c r="J32" s="82">
        <v>6965</v>
      </c>
      <c r="K32" s="83">
        <v>510</v>
      </c>
      <c r="L32" s="83" t="s">
        <v>43</v>
      </c>
      <c r="M32" s="83">
        <v>95</v>
      </c>
      <c r="N32" s="83">
        <v>50</v>
      </c>
      <c r="O32" s="83">
        <v>177</v>
      </c>
      <c r="P32" s="83">
        <v>79</v>
      </c>
      <c r="Q32" s="83">
        <v>1894</v>
      </c>
      <c r="R32" s="83">
        <v>797</v>
      </c>
      <c r="S32" s="83">
        <v>0.85</v>
      </c>
      <c r="T32" s="83" t="s">
        <v>44</v>
      </c>
      <c r="U32" s="83" t="s">
        <v>45</v>
      </c>
      <c r="V32" s="68"/>
      <c r="W32" s="68"/>
      <c r="X32" s="68"/>
      <c r="Y32" s="68"/>
      <c r="Z32" s="68"/>
    </row>
    <row r="33" spans="1:26" s="128" customFormat="1" ht="12">
      <c r="A33" s="123"/>
      <c r="B33" s="129" t="s">
        <v>515</v>
      </c>
      <c r="C33" s="124" t="s">
        <v>516</v>
      </c>
      <c r="D33" s="125"/>
      <c r="E33" s="126"/>
      <c r="F33" s="125"/>
      <c r="G33" s="125" t="s">
        <v>517</v>
      </c>
      <c r="H33" s="125"/>
      <c r="I33" s="125"/>
      <c r="J33" s="125" t="s">
        <v>518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27"/>
      <c r="X33" s="127"/>
      <c r="Y33" s="127"/>
      <c r="Z33" s="127"/>
    </row>
    <row r="34" spans="1:26" s="128" customFormat="1" ht="24">
      <c r="A34" s="123"/>
      <c r="B34" s="129" t="s">
        <v>519</v>
      </c>
      <c r="C34" s="124" t="s">
        <v>520</v>
      </c>
      <c r="D34" s="125"/>
      <c r="E34" s="126"/>
      <c r="F34" s="125"/>
      <c r="G34" s="125" t="s">
        <v>521</v>
      </c>
      <c r="H34" s="125"/>
      <c r="I34" s="125"/>
      <c r="J34" s="125" t="s">
        <v>522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  <c r="W34" s="127"/>
      <c r="X34" s="127"/>
      <c r="Y34" s="127"/>
      <c r="Z34" s="127"/>
    </row>
    <row r="35" spans="1:26" s="45" customFormat="1" ht="60">
      <c r="A35" s="79">
        <v>2</v>
      </c>
      <c r="B35" s="80" t="s">
        <v>46</v>
      </c>
      <c r="C35" s="81">
        <v>0.0936</v>
      </c>
      <c r="D35" s="82">
        <v>1518.44</v>
      </c>
      <c r="E35" s="83">
        <v>1518.44</v>
      </c>
      <c r="F35" s="82"/>
      <c r="G35" s="82" t="s">
        <v>47</v>
      </c>
      <c r="H35" s="82">
        <v>142</v>
      </c>
      <c r="I35" s="82"/>
      <c r="J35" s="82">
        <v>1790</v>
      </c>
      <c r="K35" s="83">
        <v>1790</v>
      </c>
      <c r="L35" s="83" t="s">
        <v>43</v>
      </c>
      <c r="M35" s="83">
        <v>80</v>
      </c>
      <c r="N35" s="83">
        <v>45</v>
      </c>
      <c r="O35" s="83">
        <v>114</v>
      </c>
      <c r="P35" s="83">
        <v>54</v>
      </c>
      <c r="Q35" s="83">
        <v>1217</v>
      </c>
      <c r="R35" s="83">
        <v>548</v>
      </c>
      <c r="S35" s="83">
        <v>0.85</v>
      </c>
      <c r="T35" s="83" t="s">
        <v>44</v>
      </c>
      <c r="U35" s="83"/>
      <c r="V35" s="68"/>
      <c r="W35" s="68"/>
      <c r="X35" s="68"/>
      <c r="Y35" s="68"/>
      <c r="Z35" s="68"/>
    </row>
    <row r="36" spans="1:26" s="128" customFormat="1" ht="12">
      <c r="A36" s="123"/>
      <c r="B36" s="129" t="s">
        <v>515</v>
      </c>
      <c r="C36" s="124" t="s">
        <v>523</v>
      </c>
      <c r="D36" s="125"/>
      <c r="E36" s="126"/>
      <c r="F36" s="125"/>
      <c r="G36" s="125" t="s">
        <v>524</v>
      </c>
      <c r="H36" s="125"/>
      <c r="I36" s="125"/>
      <c r="J36" s="125" t="s">
        <v>525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7"/>
      <c r="W36" s="127"/>
      <c r="X36" s="127"/>
      <c r="Y36" s="127"/>
      <c r="Z36" s="127"/>
    </row>
    <row r="37" spans="1:26" s="128" customFormat="1" ht="24">
      <c r="A37" s="123"/>
      <c r="B37" s="129" t="s">
        <v>519</v>
      </c>
      <c r="C37" s="124" t="s">
        <v>526</v>
      </c>
      <c r="D37" s="125"/>
      <c r="E37" s="126"/>
      <c r="F37" s="125"/>
      <c r="G37" s="125" t="s">
        <v>527</v>
      </c>
      <c r="H37" s="125"/>
      <c r="I37" s="125"/>
      <c r="J37" s="125" t="s">
        <v>528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7"/>
      <c r="W37" s="127"/>
      <c r="X37" s="127"/>
      <c r="Y37" s="127"/>
      <c r="Z37" s="127"/>
    </row>
    <row r="38" spans="1:26" s="45" customFormat="1" ht="60">
      <c r="A38" s="79">
        <v>3</v>
      </c>
      <c r="B38" s="80" t="s">
        <v>48</v>
      </c>
      <c r="C38" s="81">
        <v>0.312</v>
      </c>
      <c r="D38" s="82">
        <v>633.41</v>
      </c>
      <c r="E38" s="83"/>
      <c r="F38" s="82" t="s">
        <v>49</v>
      </c>
      <c r="G38" s="82" t="s">
        <v>50</v>
      </c>
      <c r="H38" s="82"/>
      <c r="I38" s="82" t="s">
        <v>51</v>
      </c>
      <c r="J38" s="82">
        <v>1705</v>
      </c>
      <c r="K38" s="83"/>
      <c r="L38" s="83" t="s">
        <v>43</v>
      </c>
      <c r="M38" s="83">
        <v>95</v>
      </c>
      <c r="N38" s="83">
        <v>50</v>
      </c>
      <c r="O38" s="83">
        <v>37</v>
      </c>
      <c r="P38" s="83">
        <v>17</v>
      </c>
      <c r="Q38" s="83">
        <v>394</v>
      </c>
      <c r="R38" s="83">
        <v>166</v>
      </c>
      <c r="S38" s="83">
        <v>0.85</v>
      </c>
      <c r="T38" s="83" t="s">
        <v>44</v>
      </c>
      <c r="U38" s="83" t="s">
        <v>52</v>
      </c>
      <c r="V38" s="68"/>
      <c r="W38" s="68"/>
      <c r="X38" s="68"/>
      <c r="Y38" s="68"/>
      <c r="Z38" s="68"/>
    </row>
    <row r="39" spans="1:26" s="128" customFormat="1" ht="12">
      <c r="A39" s="123"/>
      <c r="B39" s="129" t="s">
        <v>515</v>
      </c>
      <c r="C39" s="124" t="s">
        <v>516</v>
      </c>
      <c r="D39" s="125"/>
      <c r="E39" s="126"/>
      <c r="F39" s="125"/>
      <c r="G39" s="125" t="s">
        <v>529</v>
      </c>
      <c r="H39" s="125"/>
      <c r="I39" s="125"/>
      <c r="J39" s="125" t="s">
        <v>530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7"/>
      <c r="W39" s="127"/>
      <c r="X39" s="127"/>
      <c r="Y39" s="127"/>
      <c r="Z39" s="127"/>
    </row>
    <row r="40" spans="1:26" s="128" customFormat="1" ht="24">
      <c r="A40" s="123"/>
      <c r="B40" s="129" t="s">
        <v>519</v>
      </c>
      <c r="C40" s="124" t="s">
        <v>520</v>
      </c>
      <c r="D40" s="125"/>
      <c r="E40" s="126"/>
      <c r="F40" s="125"/>
      <c r="G40" s="125" t="s">
        <v>531</v>
      </c>
      <c r="H40" s="125"/>
      <c r="I40" s="125"/>
      <c r="J40" s="125" t="s">
        <v>532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7"/>
      <c r="W40" s="127"/>
      <c r="X40" s="127"/>
      <c r="Y40" s="127"/>
      <c r="Z40" s="127"/>
    </row>
    <row r="41" spans="1:26" s="45" customFormat="1" ht="72">
      <c r="A41" s="79">
        <v>4</v>
      </c>
      <c r="B41" s="80" t="s">
        <v>53</v>
      </c>
      <c r="C41" s="81">
        <v>10.8</v>
      </c>
      <c r="D41" s="82">
        <v>48.26</v>
      </c>
      <c r="E41" s="83">
        <v>48.26</v>
      </c>
      <c r="F41" s="82"/>
      <c r="G41" s="82" t="s">
        <v>54</v>
      </c>
      <c r="H41" s="82">
        <v>521</v>
      </c>
      <c r="I41" s="82"/>
      <c r="J41" s="82">
        <v>6562</v>
      </c>
      <c r="K41" s="83">
        <v>6562</v>
      </c>
      <c r="L41" s="83" t="s">
        <v>43</v>
      </c>
      <c r="M41" s="83">
        <v>74</v>
      </c>
      <c r="N41" s="83">
        <v>50</v>
      </c>
      <c r="O41" s="83">
        <v>386</v>
      </c>
      <c r="P41" s="83">
        <v>261</v>
      </c>
      <c r="Q41" s="83">
        <v>4127</v>
      </c>
      <c r="R41" s="83">
        <v>2625</v>
      </c>
      <c r="S41" s="83">
        <v>0.85</v>
      </c>
      <c r="T41" s="83">
        <v>0.8</v>
      </c>
      <c r="U41" s="83"/>
      <c r="V41" s="68"/>
      <c r="W41" s="68"/>
      <c r="X41" s="68"/>
      <c r="Y41" s="68"/>
      <c r="Z41" s="68"/>
    </row>
    <row r="42" spans="1:26" s="128" customFormat="1" ht="12">
      <c r="A42" s="123"/>
      <c r="B42" s="129" t="s">
        <v>515</v>
      </c>
      <c r="C42" s="124" t="s">
        <v>533</v>
      </c>
      <c r="D42" s="125"/>
      <c r="E42" s="126"/>
      <c r="F42" s="125"/>
      <c r="G42" s="125" t="s">
        <v>534</v>
      </c>
      <c r="H42" s="125"/>
      <c r="I42" s="125"/>
      <c r="J42" s="125" t="s">
        <v>535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7"/>
      <c r="W42" s="127"/>
      <c r="X42" s="127"/>
      <c r="Y42" s="127"/>
      <c r="Z42" s="127"/>
    </row>
    <row r="43" spans="1:26" s="128" customFormat="1" ht="12">
      <c r="A43" s="123"/>
      <c r="B43" s="129" t="s">
        <v>519</v>
      </c>
      <c r="C43" s="124" t="s">
        <v>536</v>
      </c>
      <c r="D43" s="125"/>
      <c r="E43" s="126"/>
      <c r="F43" s="125"/>
      <c r="G43" s="125" t="s">
        <v>537</v>
      </c>
      <c r="H43" s="125"/>
      <c r="I43" s="125"/>
      <c r="J43" s="125" t="s">
        <v>538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7"/>
      <c r="W43" s="127"/>
      <c r="X43" s="127"/>
      <c r="Y43" s="127"/>
      <c r="Z43" s="127"/>
    </row>
    <row r="44" spans="1:26" s="71" customFormat="1" ht="48">
      <c r="A44" s="79">
        <v>5</v>
      </c>
      <c r="B44" s="80" t="s">
        <v>55</v>
      </c>
      <c r="C44" s="81">
        <v>0.4</v>
      </c>
      <c r="D44" s="82">
        <v>6139.56</v>
      </c>
      <c r="E44" s="83">
        <v>1139.92</v>
      </c>
      <c r="F44" s="82" t="s">
        <v>56</v>
      </c>
      <c r="G44" s="82" t="s">
        <v>57</v>
      </c>
      <c r="H44" s="82">
        <v>456</v>
      </c>
      <c r="I44" s="82" t="s">
        <v>58</v>
      </c>
      <c r="J44" s="82">
        <v>22453</v>
      </c>
      <c r="K44" s="83" t="s">
        <v>59</v>
      </c>
      <c r="L44" s="83" t="s">
        <v>43</v>
      </c>
      <c r="M44" s="83">
        <v>130</v>
      </c>
      <c r="N44" s="83">
        <v>85</v>
      </c>
      <c r="O44" s="83">
        <v>988</v>
      </c>
      <c r="P44" s="83">
        <v>549</v>
      </c>
      <c r="Q44" s="83">
        <v>13226</v>
      </c>
      <c r="R44" s="83">
        <v>6918</v>
      </c>
      <c r="S44" s="83">
        <v>0.85</v>
      </c>
      <c r="T44" s="83" t="s">
        <v>44</v>
      </c>
      <c r="U44" s="83" t="s">
        <v>60</v>
      </c>
      <c r="V44" s="68"/>
      <c r="W44" s="68"/>
      <c r="X44" s="68"/>
      <c r="Y44" s="68"/>
      <c r="Z44" s="68"/>
    </row>
    <row r="45" spans="1:26" s="130" customFormat="1" ht="12">
      <c r="A45" s="123"/>
      <c r="B45" s="129" t="s">
        <v>515</v>
      </c>
      <c r="C45" s="124" t="s">
        <v>539</v>
      </c>
      <c r="D45" s="125"/>
      <c r="E45" s="126"/>
      <c r="F45" s="125"/>
      <c r="G45" s="125" t="s">
        <v>540</v>
      </c>
      <c r="H45" s="125"/>
      <c r="I45" s="125"/>
      <c r="J45" s="125" t="s">
        <v>541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7"/>
      <c r="W45" s="127"/>
      <c r="X45" s="127"/>
      <c r="Y45" s="127"/>
      <c r="Z45" s="127"/>
    </row>
    <row r="46" spans="1:26" s="130" customFormat="1" ht="24">
      <c r="A46" s="123"/>
      <c r="B46" s="129" t="s">
        <v>519</v>
      </c>
      <c r="C46" s="124" t="s">
        <v>542</v>
      </c>
      <c r="D46" s="125"/>
      <c r="E46" s="126"/>
      <c r="F46" s="125"/>
      <c r="G46" s="125" t="s">
        <v>543</v>
      </c>
      <c r="H46" s="125"/>
      <c r="I46" s="125"/>
      <c r="J46" s="125" t="s">
        <v>544</v>
      </c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7"/>
      <c r="W46" s="127"/>
      <c r="X46" s="127"/>
      <c r="Y46" s="127"/>
      <c r="Z46" s="127"/>
    </row>
    <row r="47" spans="1:26" ht="48">
      <c r="A47" s="79">
        <v>6</v>
      </c>
      <c r="B47" s="80" t="s">
        <v>61</v>
      </c>
      <c r="C47" s="81">
        <v>0.4</v>
      </c>
      <c r="D47" s="82">
        <v>7994.22</v>
      </c>
      <c r="E47" s="83" t="s">
        <v>62</v>
      </c>
      <c r="F47" s="82" t="s">
        <v>63</v>
      </c>
      <c r="G47" s="82" t="s">
        <v>64</v>
      </c>
      <c r="H47" s="82" t="s">
        <v>65</v>
      </c>
      <c r="I47" s="82" t="s">
        <v>66</v>
      </c>
      <c r="J47" s="82">
        <v>22453</v>
      </c>
      <c r="K47" s="83" t="s">
        <v>59</v>
      </c>
      <c r="L47" s="83" t="s">
        <v>43</v>
      </c>
      <c r="M47" s="83">
        <v>130</v>
      </c>
      <c r="N47" s="83">
        <v>85</v>
      </c>
      <c r="O47" s="83">
        <v>1236</v>
      </c>
      <c r="P47" s="83">
        <v>687</v>
      </c>
      <c r="Q47" s="83">
        <v>13226</v>
      </c>
      <c r="R47" s="83">
        <v>6918</v>
      </c>
      <c r="S47" s="83">
        <v>0.85</v>
      </c>
      <c r="T47" s="83" t="s">
        <v>44</v>
      </c>
      <c r="U47" s="83" t="s">
        <v>60</v>
      </c>
      <c r="V47" s="68"/>
      <c r="W47" s="68"/>
      <c r="X47" s="68"/>
      <c r="Y47" s="68"/>
      <c r="Z47" s="68"/>
    </row>
    <row r="48" spans="1:26" s="41" customFormat="1" ht="12.75">
      <c r="A48" s="123"/>
      <c r="B48" s="129" t="s">
        <v>515</v>
      </c>
      <c r="C48" s="124" t="s">
        <v>539</v>
      </c>
      <c r="D48" s="125"/>
      <c r="E48" s="126"/>
      <c r="F48" s="125"/>
      <c r="G48" s="125" t="s">
        <v>545</v>
      </c>
      <c r="H48" s="125"/>
      <c r="I48" s="125"/>
      <c r="J48" s="125" t="s">
        <v>541</v>
      </c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7"/>
      <c r="W48" s="127"/>
      <c r="X48" s="127"/>
      <c r="Y48" s="127"/>
      <c r="Z48" s="127"/>
    </row>
    <row r="49" spans="1:26" s="41" customFormat="1" ht="24">
      <c r="A49" s="123"/>
      <c r="B49" s="129" t="s">
        <v>519</v>
      </c>
      <c r="C49" s="124" t="s">
        <v>542</v>
      </c>
      <c r="D49" s="125"/>
      <c r="E49" s="126"/>
      <c r="F49" s="125"/>
      <c r="G49" s="125" t="s">
        <v>546</v>
      </c>
      <c r="H49" s="125"/>
      <c r="I49" s="125"/>
      <c r="J49" s="125" t="s">
        <v>544</v>
      </c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7"/>
      <c r="W49" s="127"/>
      <c r="X49" s="127"/>
      <c r="Y49" s="127"/>
      <c r="Z49" s="127"/>
    </row>
    <row r="50" spans="1:26" ht="60">
      <c r="A50" s="74">
        <v>7</v>
      </c>
      <c r="B50" s="75" t="s">
        <v>67</v>
      </c>
      <c r="C50" s="76">
        <v>12</v>
      </c>
      <c r="D50" s="77">
        <v>324.86</v>
      </c>
      <c r="E50" s="78" t="s">
        <v>68</v>
      </c>
      <c r="F50" s="77"/>
      <c r="G50" s="77">
        <v>3898</v>
      </c>
      <c r="H50" s="77" t="s">
        <v>69</v>
      </c>
      <c r="I50" s="77"/>
      <c r="J50" s="77">
        <v>25636</v>
      </c>
      <c r="K50" s="78" t="s">
        <v>70</v>
      </c>
      <c r="L50" s="78" t="s">
        <v>71</v>
      </c>
      <c r="M50" s="78">
        <v>74</v>
      </c>
      <c r="N50" s="78">
        <v>50</v>
      </c>
      <c r="O50" s="78"/>
      <c r="P50" s="78"/>
      <c r="Q50" s="78"/>
      <c r="R50" s="78"/>
      <c r="S50" s="78">
        <v>0.85</v>
      </c>
      <c r="T50" s="78">
        <v>0.8</v>
      </c>
      <c r="U50" s="78"/>
      <c r="V50" s="68"/>
      <c r="W50" s="68"/>
      <c r="X50" s="68"/>
      <c r="Y50" s="68"/>
      <c r="Z50" s="68"/>
    </row>
    <row r="51" spans="1:26" ht="17.25" customHeight="1">
      <c r="A51" s="187" t="s">
        <v>72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68"/>
      <c r="W51" s="68"/>
      <c r="X51" s="68"/>
      <c r="Y51" s="68"/>
      <c r="Z51" s="68"/>
    </row>
    <row r="52" spans="1:26" ht="48">
      <c r="A52" s="79">
        <v>8</v>
      </c>
      <c r="B52" s="80" t="s">
        <v>73</v>
      </c>
      <c r="C52" s="81">
        <v>2.4</v>
      </c>
      <c r="D52" s="82">
        <v>754.57</v>
      </c>
      <c r="E52" s="83" t="s">
        <v>74</v>
      </c>
      <c r="F52" s="82" t="s">
        <v>75</v>
      </c>
      <c r="G52" s="82" t="s">
        <v>76</v>
      </c>
      <c r="H52" s="82" t="s">
        <v>77</v>
      </c>
      <c r="I52" s="82" t="s">
        <v>78</v>
      </c>
      <c r="J52" s="82">
        <v>17347</v>
      </c>
      <c r="K52" s="83" t="s">
        <v>79</v>
      </c>
      <c r="L52" s="83" t="s">
        <v>43</v>
      </c>
      <c r="M52" s="83">
        <v>108</v>
      </c>
      <c r="N52" s="83">
        <v>68</v>
      </c>
      <c r="O52" s="83">
        <v>1150</v>
      </c>
      <c r="P52" s="83">
        <v>724</v>
      </c>
      <c r="Q52" s="83">
        <v>12316</v>
      </c>
      <c r="R52" s="83">
        <v>7298</v>
      </c>
      <c r="S52" s="83">
        <v>0.85</v>
      </c>
      <c r="T52" s="83">
        <v>0.8</v>
      </c>
      <c r="U52" s="83" t="s">
        <v>80</v>
      </c>
      <c r="V52" s="68"/>
      <c r="W52" s="68"/>
      <c r="X52" s="68"/>
      <c r="Y52" s="68"/>
      <c r="Z52" s="68"/>
    </row>
    <row r="53" spans="1:26" s="41" customFormat="1" ht="12.75">
      <c r="A53" s="123"/>
      <c r="B53" s="129" t="s">
        <v>515</v>
      </c>
      <c r="C53" s="124" t="s">
        <v>547</v>
      </c>
      <c r="D53" s="125"/>
      <c r="E53" s="126"/>
      <c r="F53" s="125"/>
      <c r="G53" s="125" t="s">
        <v>548</v>
      </c>
      <c r="H53" s="125"/>
      <c r="I53" s="125"/>
      <c r="J53" s="125" t="s">
        <v>549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7"/>
      <c r="W53" s="127"/>
      <c r="X53" s="127"/>
      <c r="Y53" s="127"/>
      <c r="Z53" s="127"/>
    </row>
    <row r="54" spans="1:26" s="41" customFormat="1" ht="12.75">
      <c r="A54" s="123"/>
      <c r="B54" s="129" t="s">
        <v>519</v>
      </c>
      <c r="C54" s="124" t="s">
        <v>550</v>
      </c>
      <c r="D54" s="125"/>
      <c r="E54" s="126"/>
      <c r="F54" s="125"/>
      <c r="G54" s="125" t="s">
        <v>551</v>
      </c>
      <c r="H54" s="125"/>
      <c r="I54" s="125"/>
      <c r="J54" s="125" t="s">
        <v>552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7"/>
      <c r="W54" s="127"/>
      <c r="X54" s="127"/>
      <c r="Y54" s="127"/>
      <c r="Z54" s="127"/>
    </row>
    <row r="55" spans="1:26" ht="60">
      <c r="A55" s="79">
        <v>9</v>
      </c>
      <c r="B55" s="80" t="s">
        <v>81</v>
      </c>
      <c r="C55" s="81">
        <v>0.24</v>
      </c>
      <c r="D55" s="82">
        <v>38024.33</v>
      </c>
      <c r="E55" s="83" t="s">
        <v>82</v>
      </c>
      <c r="F55" s="82" t="s">
        <v>83</v>
      </c>
      <c r="G55" s="82" t="s">
        <v>84</v>
      </c>
      <c r="H55" s="82" t="s">
        <v>85</v>
      </c>
      <c r="I55" s="82" t="s">
        <v>86</v>
      </c>
      <c r="J55" s="82">
        <v>62377</v>
      </c>
      <c r="K55" s="83" t="s">
        <v>87</v>
      </c>
      <c r="L55" s="83" t="s">
        <v>43</v>
      </c>
      <c r="M55" s="83">
        <v>130</v>
      </c>
      <c r="N55" s="83">
        <v>89</v>
      </c>
      <c r="O55" s="83">
        <v>3212</v>
      </c>
      <c r="P55" s="83">
        <v>1869</v>
      </c>
      <c r="Q55" s="83">
        <v>34378</v>
      </c>
      <c r="R55" s="83">
        <v>18828</v>
      </c>
      <c r="S55" s="83">
        <v>0.85</v>
      </c>
      <c r="T55" s="83" t="s">
        <v>44</v>
      </c>
      <c r="U55" s="83" t="s">
        <v>88</v>
      </c>
      <c r="V55" s="68"/>
      <c r="W55" s="68"/>
      <c r="X55" s="68"/>
      <c r="Y55" s="68"/>
      <c r="Z55" s="68"/>
    </row>
    <row r="56" spans="1:26" s="41" customFormat="1" ht="12.75">
      <c r="A56" s="123"/>
      <c r="B56" s="129" t="s">
        <v>515</v>
      </c>
      <c r="C56" s="124" t="s">
        <v>539</v>
      </c>
      <c r="D56" s="125"/>
      <c r="E56" s="126"/>
      <c r="F56" s="125"/>
      <c r="G56" s="125" t="s">
        <v>553</v>
      </c>
      <c r="H56" s="125"/>
      <c r="I56" s="125"/>
      <c r="J56" s="125" t="s">
        <v>554</v>
      </c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  <c r="W56" s="127"/>
      <c r="X56" s="127"/>
      <c r="Y56" s="127"/>
      <c r="Z56" s="127"/>
    </row>
    <row r="57" spans="1:26" s="41" customFormat="1" ht="24">
      <c r="A57" s="123"/>
      <c r="B57" s="129" t="s">
        <v>519</v>
      </c>
      <c r="C57" s="124" t="s">
        <v>555</v>
      </c>
      <c r="D57" s="125"/>
      <c r="E57" s="126"/>
      <c r="F57" s="125"/>
      <c r="G57" s="125" t="s">
        <v>556</v>
      </c>
      <c r="H57" s="125"/>
      <c r="I57" s="125"/>
      <c r="J57" s="125" t="s">
        <v>557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7"/>
      <c r="W57" s="127"/>
      <c r="X57" s="127"/>
      <c r="Y57" s="127"/>
      <c r="Z57" s="127"/>
    </row>
    <row r="58" spans="1:26" ht="72">
      <c r="A58" s="74">
        <v>10</v>
      </c>
      <c r="B58" s="75" t="s">
        <v>89</v>
      </c>
      <c r="C58" s="76">
        <v>240</v>
      </c>
      <c r="D58" s="77">
        <v>113</v>
      </c>
      <c r="E58" s="78" t="s">
        <v>90</v>
      </c>
      <c r="F58" s="77"/>
      <c r="G58" s="77">
        <v>27120</v>
      </c>
      <c r="H58" s="77" t="s">
        <v>91</v>
      </c>
      <c r="I58" s="77"/>
      <c r="J58" s="77">
        <v>174235</v>
      </c>
      <c r="K58" s="78" t="s">
        <v>92</v>
      </c>
      <c r="L58" s="78" t="s">
        <v>71</v>
      </c>
      <c r="M58" s="78">
        <v>130</v>
      </c>
      <c r="N58" s="78">
        <v>89</v>
      </c>
      <c r="O58" s="78"/>
      <c r="P58" s="78"/>
      <c r="Q58" s="78"/>
      <c r="R58" s="78"/>
      <c r="S58" s="78">
        <v>0.85</v>
      </c>
      <c r="T58" s="78" t="s">
        <v>44</v>
      </c>
      <c r="U58" s="78"/>
      <c r="V58" s="68"/>
      <c r="W58" s="68"/>
      <c r="X58" s="68"/>
      <c r="Y58" s="68"/>
      <c r="Z58" s="68"/>
    </row>
    <row r="59" spans="1:26" ht="60">
      <c r="A59" s="79">
        <v>11</v>
      </c>
      <c r="B59" s="80" t="s">
        <v>93</v>
      </c>
      <c r="C59" s="81">
        <v>4</v>
      </c>
      <c r="D59" s="82">
        <v>270.56</v>
      </c>
      <c r="E59" s="83" t="s">
        <v>94</v>
      </c>
      <c r="F59" s="82" t="s">
        <v>95</v>
      </c>
      <c r="G59" s="82" t="s">
        <v>96</v>
      </c>
      <c r="H59" s="82" t="s">
        <v>97</v>
      </c>
      <c r="I59" s="82" t="s">
        <v>98</v>
      </c>
      <c r="J59" s="82">
        <v>7496</v>
      </c>
      <c r="K59" s="83" t="s">
        <v>99</v>
      </c>
      <c r="L59" s="83" t="s">
        <v>43</v>
      </c>
      <c r="M59" s="83">
        <v>130</v>
      </c>
      <c r="N59" s="83">
        <v>89</v>
      </c>
      <c r="O59" s="83">
        <v>465</v>
      </c>
      <c r="P59" s="83">
        <v>271</v>
      </c>
      <c r="Q59" s="83">
        <v>4984</v>
      </c>
      <c r="R59" s="83">
        <v>2729</v>
      </c>
      <c r="S59" s="83">
        <v>0.85</v>
      </c>
      <c r="T59" s="83" t="s">
        <v>44</v>
      </c>
      <c r="U59" s="83" t="s">
        <v>100</v>
      </c>
      <c r="V59" s="68"/>
      <c r="W59" s="68"/>
      <c r="X59" s="68"/>
      <c r="Y59" s="68"/>
      <c r="Z59" s="68"/>
    </row>
    <row r="60" spans="1:26" s="41" customFormat="1" ht="12.75">
      <c r="A60" s="123"/>
      <c r="B60" s="129" t="s">
        <v>515</v>
      </c>
      <c r="C60" s="124" t="s">
        <v>539</v>
      </c>
      <c r="D60" s="125"/>
      <c r="E60" s="126"/>
      <c r="F60" s="125"/>
      <c r="G60" s="125" t="s">
        <v>558</v>
      </c>
      <c r="H60" s="125"/>
      <c r="I60" s="125"/>
      <c r="J60" s="125" t="s">
        <v>559</v>
      </c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  <c r="W60" s="127"/>
      <c r="X60" s="127"/>
      <c r="Y60" s="127"/>
      <c r="Z60" s="127"/>
    </row>
    <row r="61" spans="1:26" s="41" customFormat="1" ht="24">
      <c r="A61" s="123"/>
      <c r="B61" s="129" t="s">
        <v>519</v>
      </c>
      <c r="C61" s="124" t="s">
        <v>555</v>
      </c>
      <c r="D61" s="125"/>
      <c r="E61" s="126"/>
      <c r="F61" s="125"/>
      <c r="G61" s="125" t="s">
        <v>560</v>
      </c>
      <c r="H61" s="125"/>
      <c r="I61" s="125"/>
      <c r="J61" s="125" t="s">
        <v>561</v>
      </c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7"/>
      <c r="W61" s="127"/>
      <c r="X61" s="127"/>
      <c r="Y61" s="127"/>
      <c r="Z61" s="127"/>
    </row>
    <row r="62" spans="1:26" ht="72">
      <c r="A62" s="74">
        <v>12</v>
      </c>
      <c r="B62" s="75" t="s">
        <v>101</v>
      </c>
      <c r="C62" s="76">
        <v>4</v>
      </c>
      <c r="D62" s="77">
        <v>883</v>
      </c>
      <c r="E62" s="78" t="s">
        <v>102</v>
      </c>
      <c r="F62" s="77"/>
      <c r="G62" s="77">
        <v>3532</v>
      </c>
      <c r="H62" s="77" t="s">
        <v>103</v>
      </c>
      <c r="I62" s="77"/>
      <c r="J62" s="77">
        <v>23164</v>
      </c>
      <c r="K62" s="78" t="s">
        <v>104</v>
      </c>
      <c r="L62" s="78" t="s">
        <v>71</v>
      </c>
      <c r="M62" s="78">
        <v>130</v>
      </c>
      <c r="N62" s="78">
        <v>89</v>
      </c>
      <c r="O62" s="78"/>
      <c r="P62" s="78"/>
      <c r="Q62" s="78"/>
      <c r="R62" s="78"/>
      <c r="S62" s="78">
        <v>0.85</v>
      </c>
      <c r="T62" s="78" t="s">
        <v>44</v>
      </c>
      <c r="U62" s="78"/>
      <c r="V62" s="68"/>
      <c r="W62" s="68"/>
      <c r="X62" s="68"/>
      <c r="Y62" s="68"/>
      <c r="Z62" s="68"/>
    </row>
    <row r="63" spans="1:26" ht="48">
      <c r="A63" s="79">
        <v>13</v>
      </c>
      <c r="B63" s="80" t="s">
        <v>105</v>
      </c>
      <c r="C63" s="81">
        <v>8</v>
      </c>
      <c r="D63" s="82">
        <v>261.67</v>
      </c>
      <c r="E63" s="83" t="s">
        <v>106</v>
      </c>
      <c r="F63" s="82" t="s">
        <v>107</v>
      </c>
      <c r="G63" s="82" t="s">
        <v>108</v>
      </c>
      <c r="H63" s="82" t="s">
        <v>109</v>
      </c>
      <c r="I63" s="82" t="s">
        <v>110</v>
      </c>
      <c r="J63" s="82">
        <v>10299</v>
      </c>
      <c r="K63" s="83" t="s">
        <v>111</v>
      </c>
      <c r="L63" s="83" t="s">
        <v>43</v>
      </c>
      <c r="M63" s="83">
        <v>130</v>
      </c>
      <c r="N63" s="83">
        <v>89</v>
      </c>
      <c r="O63" s="83">
        <v>248</v>
      </c>
      <c r="P63" s="83">
        <v>144</v>
      </c>
      <c r="Q63" s="83">
        <v>2660</v>
      </c>
      <c r="R63" s="83">
        <v>1457</v>
      </c>
      <c r="S63" s="83">
        <v>0.85</v>
      </c>
      <c r="T63" s="83" t="s">
        <v>44</v>
      </c>
      <c r="U63" s="83" t="s">
        <v>112</v>
      </c>
      <c r="V63" s="68"/>
      <c r="W63" s="68"/>
      <c r="X63" s="68"/>
      <c r="Y63" s="68"/>
      <c r="Z63" s="68"/>
    </row>
    <row r="64" spans="1:26" s="41" customFormat="1" ht="12.75">
      <c r="A64" s="123"/>
      <c r="B64" s="129" t="s">
        <v>515</v>
      </c>
      <c r="C64" s="124" t="s">
        <v>539</v>
      </c>
      <c r="D64" s="125"/>
      <c r="E64" s="126"/>
      <c r="F64" s="125"/>
      <c r="G64" s="125" t="s">
        <v>562</v>
      </c>
      <c r="H64" s="125"/>
      <c r="I64" s="125"/>
      <c r="J64" s="125" t="s">
        <v>563</v>
      </c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7"/>
      <c r="W64" s="127"/>
      <c r="X64" s="127"/>
      <c r="Y64" s="127"/>
      <c r="Z64" s="127"/>
    </row>
    <row r="65" spans="1:26" s="41" customFormat="1" ht="24">
      <c r="A65" s="123"/>
      <c r="B65" s="129" t="s">
        <v>519</v>
      </c>
      <c r="C65" s="124" t="s">
        <v>555</v>
      </c>
      <c r="D65" s="125"/>
      <c r="E65" s="126"/>
      <c r="F65" s="125"/>
      <c r="G65" s="125" t="s">
        <v>564</v>
      </c>
      <c r="H65" s="125"/>
      <c r="I65" s="125"/>
      <c r="J65" s="125" t="s">
        <v>565</v>
      </c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7"/>
      <c r="W65" s="127"/>
      <c r="X65" s="127"/>
      <c r="Y65" s="127"/>
      <c r="Z65" s="127"/>
    </row>
    <row r="66" spans="1:26" ht="84">
      <c r="A66" s="74">
        <v>14</v>
      </c>
      <c r="B66" s="75" t="s">
        <v>113</v>
      </c>
      <c r="C66" s="76">
        <v>4</v>
      </c>
      <c r="D66" s="77">
        <v>276</v>
      </c>
      <c r="E66" s="78" t="s">
        <v>114</v>
      </c>
      <c r="F66" s="77"/>
      <c r="G66" s="77">
        <v>1104</v>
      </c>
      <c r="H66" s="77" t="s">
        <v>115</v>
      </c>
      <c r="I66" s="77"/>
      <c r="J66" s="77">
        <v>4022</v>
      </c>
      <c r="K66" s="78" t="s">
        <v>116</v>
      </c>
      <c r="L66" s="78" t="s">
        <v>71</v>
      </c>
      <c r="M66" s="78">
        <v>130</v>
      </c>
      <c r="N66" s="78">
        <v>89</v>
      </c>
      <c r="O66" s="78"/>
      <c r="P66" s="78"/>
      <c r="Q66" s="78"/>
      <c r="R66" s="78"/>
      <c r="S66" s="78">
        <v>0.85</v>
      </c>
      <c r="T66" s="78" t="s">
        <v>44</v>
      </c>
      <c r="U66" s="78"/>
      <c r="V66" s="68"/>
      <c r="W66" s="68"/>
      <c r="X66" s="68"/>
      <c r="Y66" s="68"/>
      <c r="Z66" s="68"/>
    </row>
    <row r="67" spans="1:26" ht="60">
      <c r="A67" s="79">
        <v>15</v>
      </c>
      <c r="B67" s="80" t="s">
        <v>117</v>
      </c>
      <c r="C67" s="81">
        <v>2</v>
      </c>
      <c r="D67" s="82">
        <v>234.8</v>
      </c>
      <c r="E67" s="83" t="s">
        <v>118</v>
      </c>
      <c r="F67" s="82">
        <v>13.17</v>
      </c>
      <c r="G67" s="82" t="s">
        <v>119</v>
      </c>
      <c r="H67" s="82" t="s">
        <v>120</v>
      </c>
      <c r="I67" s="82">
        <v>26</v>
      </c>
      <c r="J67" s="82">
        <v>130</v>
      </c>
      <c r="K67" s="83" t="s">
        <v>121</v>
      </c>
      <c r="L67" s="83" t="s">
        <v>43</v>
      </c>
      <c r="M67" s="83">
        <v>80</v>
      </c>
      <c r="N67" s="83">
        <v>60</v>
      </c>
      <c r="O67" s="83">
        <v>327</v>
      </c>
      <c r="P67" s="83">
        <v>245</v>
      </c>
      <c r="Q67" s="83"/>
      <c r="R67" s="83"/>
      <c r="S67" s="83">
        <v>0.85</v>
      </c>
      <c r="T67" s="83">
        <v>0.8</v>
      </c>
      <c r="U67" s="83"/>
      <c r="V67" s="68"/>
      <c r="W67" s="68"/>
      <c r="X67" s="68"/>
      <c r="Y67" s="68"/>
      <c r="Z67" s="68"/>
    </row>
    <row r="68" spans="1:26" s="41" customFormat="1" ht="12.75">
      <c r="A68" s="123"/>
      <c r="B68" s="129" t="s">
        <v>515</v>
      </c>
      <c r="C68" s="124" t="s">
        <v>523</v>
      </c>
      <c r="D68" s="125"/>
      <c r="E68" s="126"/>
      <c r="F68" s="125"/>
      <c r="G68" s="125" t="s">
        <v>566</v>
      </c>
      <c r="H68" s="125"/>
      <c r="I68" s="125"/>
      <c r="J68" s="125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7"/>
      <c r="W68" s="127"/>
      <c r="X68" s="127"/>
      <c r="Y68" s="127"/>
      <c r="Z68" s="127"/>
    </row>
    <row r="69" spans="1:26" s="41" customFormat="1" ht="12.75">
      <c r="A69" s="123"/>
      <c r="B69" s="129" t="s">
        <v>519</v>
      </c>
      <c r="C69" s="124" t="s">
        <v>567</v>
      </c>
      <c r="D69" s="125"/>
      <c r="E69" s="126"/>
      <c r="F69" s="125"/>
      <c r="G69" s="125" t="s">
        <v>568</v>
      </c>
      <c r="H69" s="125"/>
      <c r="I69" s="125"/>
      <c r="J69" s="125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7"/>
      <c r="W69" s="127"/>
      <c r="X69" s="127"/>
      <c r="Y69" s="127"/>
      <c r="Z69" s="127"/>
    </row>
    <row r="70" spans="1:26" ht="48">
      <c r="A70" s="79">
        <v>16</v>
      </c>
      <c r="B70" s="80" t="s">
        <v>122</v>
      </c>
      <c r="C70" s="81">
        <v>2.4</v>
      </c>
      <c r="D70" s="82">
        <v>331.98</v>
      </c>
      <c r="E70" s="83" t="s">
        <v>123</v>
      </c>
      <c r="F70" s="82" t="s">
        <v>124</v>
      </c>
      <c r="G70" s="82" t="s">
        <v>125</v>
      </c>
      <c r="H70" s="82" t="s">
        <v>126</v>
      </c>
      <c r="I70" s="82">
        <v>24</v>
      </c>
      <c r="J70" s="82">
        <v>4814</v>
      </c>
      <c r="K70" s="83" t="s">
        <v>127</v>
      </c>
      <c r="L70" s="83" t="s">
        <v>43</v>
      </c>
      <c r="M70" s="83">
        <v>90</v>
      </c>
      <c r="N70" s="83">
        <v>70</v>
      </c>
      <c r="O70" s="83">
        <v>155</v>
      </c>
      <c r="P70" s="83">
        <v>102</v>
      </c>
      <c r="Q70" s="83">
        <v>1655</v>
      </c>
      <c r="R70" s="83">
        <v>1030</v>
      </c>
      <c r="S70" s="83">
        <v>0.85</v>
      </c>
      <c r="T70" s="83" t="s">
        <v>44</v>
      </c>
      <c r="U70" s="83" t="s">
        <v>128</v>
      </c>
      <c r="V70" s="68"/>
      <c r="W70" s="68"/>
      <c r="X70" s="68"/>
      <c r="Y70" s="68"/>
      <c r="Z70" s="68"/>
    </row>
    <row r="71" spans="1:26" s="41" customFormat="1" ht="12.75">
      <c r="A71" s="123"/>
      <c r="B71" s="129" t="s">
        <v>515</v>
      </c>
      <c r="C71" s="124" t="s">
        <v>569</v>
      </c>
      <c r="D71" s="125"/>
      <c r="E71" s="126"/>
      <c r="F71" s="125"/>
      <c r="G71" s="125" t="s">
        <v>570</v>
      </c>
      <c r="H71" s="125"/>
      <c r="I71" s="125"/>
      <c r="J71" s="125" t="s">
        <v>571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7"/>
      <c r="W71" s="127"/>
      <c r="X71" s="127"/>
      <c r="Y71" s="127"/>
      <c r="Z71" s="127"/>
    </row>
    <row r="72" spans="1:26" s="41" customFormat="1" ht="24">
      <c r="A72" s="123"/>
      <c r="B72" s="129" t="s">
        <v>519</v>
      </c>
      <c r="C72" s="124" t="s">
        <v>572</v>
      </c>
      <c r="D72" s="125"/>
      <c r="E72" s="126"/>
      <c r="F72" s="125"/>
      <c r="G72" s="125" t="s">
        <v>573</v>
      </c>
      <c r="H72" s="125"/>
      <c r="I72" s="125"/>
      <c r="J72" s="125" t="s">
        <v>574</v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7"/>
      <c r="W72" s="127"/>
      <c r="X72" s="127"/>
      <c r="Y72" s="127"/>
      <c r="Z72" s="127"/>
    </row>
    <row r="73" spans="1:26" ht="72">
      <c r="A73" s="79">
        <v>17</v>
      </c>
      <c r="B73" s="80" t="s">
        <v>129</v>
      </c>
      <c r="C73" s="81">
        <v>8.036</v>
      </c>
      <c r="D73" s="82">
        <v>730.26</v>
      </c>
      <c r="E73" s="83" t="s">
        <v>130</v>
      </c>
      <c r="F73" s="82">
        <v>58.05</v>
      </c>
      <c r="G73" s="82" t="s">
        <v>131</v>
      </c>
      <c r="H73" s="82" t="s">
        <v>132</v>
      </c>
      <c r="I73" s="82">
        <v>466</v>
      </c>
      <c r="J73" s="82">
        <v>41357</v>
      </c>
      <c r="K73" s="83" t="s">
        <v>133</v>
      </c>
      <c r="L73" s="83" t="s">
        <v>43</v>
      </c>
      <c r="M73" s="83">
        <v>100</v>
      </c>
      <c r="N73" s="83">
        <v>70</v>
      </c>
      <c r="O73" s="83">
        <v>1869</v>
      </c>
      <c r="P73" s="83">
        <v>1112</v>
      </c>
      <c r="Q73" s="83">
        <v>20010</v>
      </c>
      <c r="R73" s="83">
        <v>11206</v>
      </c>
      <c r="S73" s="83">
        <v>0.85</v>
      </c>
      <c r="T73" s="83" t="s">
        <v>44</v>
      </c>
      <c r="U73" s="83">
        <v>2791</v>
      </c>
      <c r="V73" s="68"/>
      <c r="W73" s="68"/>
      <c r="X73" s="68"/>
      <c r="Y73" s="68"/>
      <c r="Z73" s="68"/>
    </row>
    <row r="74" spans="1:26" s="41" customFormat="1" ht="12.75">
      <c r="A74" s="123"/>
      <c r="B74" s="129" t="s">
        <v>515</v>
      </c>
      <c r="C74" s="124" t="s">
        <v>575</v>
      </c>
      <c r="D74" s="125"/>
      <c r="E74" s="126"/>
      <c r="F74" s="125"/>
      <c r="G74" s="125" t="s">
        <v>556</v>
      </c>
      <c r="H74" s="125"/>
      <c r="I74" s="125"/>
      <c r="J74" s="125" t="s">
        <v>576</v>
      </c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7"/>
      <c r="W74" s="127"/>
      <c r="X74" s="127"/>
      <c r="Y74" s="127"/>
      <c r="Z74" s="127"/>
    </row>
    <row r="75" spans="1:26" s="41" customFormat="1" ht="24">
      <c r="A75" s="123"/>
      <c r="B75" s="129" t="s">
        <v>519</v>
      </c>
      <c r="C75" s="124" t="s">
        <v>572</v>
      </c>
      <c r="D75" s="125"/>
      <c r="E75" s="126"/>
      <c r="F75" s="125"/>
      <c r="G75" s="125" t="s">
        <v>577</v>
      </c>
      <c r="H75" s="125"/>
      <c r="I75" s="125"/>
      <c r="J75" s="125" t="s">
        <v>578</v>
      </c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7"/>
      <c r="W75" s="127"/>
      <c r="X75" s="127"/>
      <c r="Y75" s="127"/>
      <c r="Z75" s="127"/>
    </row>
    <row r="76" spans="1:26" ht="36">
      <c r="A76" s="74">
        <v>18</v>
      </c>
      <c r="B76" s="75" t="s">
        <v>134</v>
      </c>
      <c r="C76" s="76">
        <v>9.97</v>
      </c>
      <c r="D76" s="77">
        <v>538.46</v>
      </c>
      <c r="E76" s="78" t="s">
        <v>135</v>
      </c>
      <c r="F76" s="77"/>
      <c r="G76" s="77">
        <v>5368</v>
      </c>
      <c r="H76" s="77" t="s">
        <v>136</v>
      </c>
      <c r="I76" s="77"/>
      <c r="J76" s="77">
        <v>17962</v>
      </c>
      <c r="K76" s="78" t="s">
        <v>137</v>
      </c>
      <c r="L76" s="78" t="s">
        <v>71</v>
      </c>
      <c r="M76" s="78">
        <v>130</v>
      </c>
      <c r="N76" s="78">
        <v>89</v>
      </c>
      <c r="O76" s="78"/>
      <c r="P76" s="78"/>
      <c r="Q76" s="78"/>
      <c r="R76" s="78"/>
      <c r="S76" s="78">
        <v>0.85</v>
      </c>
      <c r="T76" s="78" t="s">
        <v>44</v>
      </c>
      <c r="U76" s="78"/>
      <c r="V76" s="68"/>
      <c r="W76" s="68"/>
      <c r="X76" s="68"/>
      <c r="Y76" s="68"/>
      <c r="Z76" s="68"/>
    </row>
    <row r="77" spans="1:26" ht="60">
      <c r="A77" s="79">
        <v>19</v>
      </c>
      <c r="B77" s="80" t="s">
        <v>138</v>
      </c>
      <c r="C77" s="81">
        <v>1.96</v>
      </c>
      <c r="D77" s="82">
        <v>1038.56</v>
      </c>
      <c r="E77" s="83" t="s">
        <v>139</v>
      </c>
      <c r="F77" s="82">
        <v>58.43</v>
      </c>
      <c r="G77" s="82" t="s">
        <v>140</v>
      </c>
      <c r="H77" s="82" t="s">
        <v>141</v>
      </c>
      <c r="I77" s="82">
        <v>115</v>
      </c>
      <c r="J77" s="82">
        <v>16141</v>
      </c>
      <c r="K77" s="83" t="s">
        <v>142</v>
      </c>
      <c r="L77" s="83" t="s">
        <v>43</v>
      </c>
      <c r="M77" s="83">
        <v>100</v>
      </c>
      <c r="N77" s="83">
        <v>70</v>
      </c>
      <c r="O77" s="83">
        <v>684</v>
      </c>
      <c r="P77" s="83">
        <v>407</v>
      </c>
      <c r="Q77" s="83">
        <v>7325</v>
      </c>
      <c r="R77" s="83">
        <v>4102</v>
      </c>
      <c r="S77" s="83">
        <v>0.85</v>
      </c>
      <c r="T77" s="83" t="s">
        <v>44</v>
      </c>
      <c r="U77" s="83">
        <v>649</v>
      </c>
      <c r="V77" s="68"/>
      <c r="W77" s="68"/>
      <c r="X77" s="68"/>
      <c r="Y77" s="68"/>
      <c r="Z77" s="68"/>
    </row>
    <row r="78" spans="1:26" s="41" customFormat="1" ht="12.75">
      <c r="A78" s="131"/>
      <c r="B78" s="135" t="s">
        <v>515</v>
      </c>
      <c r="C78" s="132" t="s">
        <v>575</v>
      </c>
      <c r="D78" s="133"/>
      <c r="E78" s="134"/>
      <c r="F78" s="133"/>
      <c r="G78" s="133" t="s">
        <v>579</v>
      </c>
      <c r="H78" s="133"/>
      <c r="I78" s="133"/>
      <c r="J78" s="133" t="s">
        <v>580</v>
      </c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27"/>
      <c r="W78" s="127"/>
      <c r="X78" s="127"/>
      <c r="Y78" s="127"/>
      <c r="Z78" s="127"/>
    </row>
    <row r="79" spans="1:26" s="41" customFormat="1" ht="24">
      <c r="A79" s="131"/>
      <c r="B79" s="135" t="s">
        <v>519</v>
      </c>
      <c r="C79" s="132" t="s">
        <v>572</v>
      </c>
      <c r="D79" s="133"/>
      <c r="E79" s="134"/>
      <c r="F79" s="133"/>
      <c r="G79" s="133" t="s">
        <v>581</v>
      </c>
      <c r="H79" s="133"/>
      <c r="I79" s="133"/>
      <c r="J79" s="133" t="s">
        <v>582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27"/>
      <c r="W79" s="127"/>
      <c r="X79" s="127"/>
      <c r="Y79" s="127"/>
      <c r="Z79" s="127"/>
    </row>
    <row r="80" spans="1:26" ht="48">
      <c r="A80" s="79">
        <v>20</v>
      </c>
      <c r="B80" s="80" t="s">
        <v>143</v>
      </c>
      <c r="C80" s="81">
        <v>225.4</v>
      </c>
      <c r="D80" s="82">
        <v>19.8</v>
      </c>
      <c r="E80" s="83" t="s">
        <v>144</v>
      </c>
      <c r="F80" s="82"/>
      <c r="G80" s="82">
        <v>4463</v>
      </c>
      <c r="H80" s="82" t="s">
        <v>145</v>
      </c>
      <c r="I80" s="82"/>
      <c r="J80" s="82">
        <v>9228</v>
      </c>
      <c r="K80" s="83" t="s">
        <v>146</v>
      </c>
      <c r="L80" s="83" t="s">
        <v>71</v>
      </c>
      <c r="M80" s="83">
        <v>130</v>
      </c>
      <c r="N80" s="83">
        <v>89</v>
      </c>
      <c r="O80" s="83"/>
      <c r="P80" s="83"/>
      <c r="Q80" s="83"/>
      <c r="R80" s="83"/>
      <c r="S80" s="83">
        <v>0.85</v>
      </c>
      <c r="T80" s="83" t="s">
        <v>44</v>
      </c>
      <c r="U80" s="83"/>
      <c r="V80" s="68"/>
      <c r="W80" s="68"/>
      <c r="X80" s="68"/>
      <c r="Y80" s="68"/>
      <c r="Z80" s="68"/>
    </row>
    <row r="81" spans="1:26" ht="36">
      <c r="A81" s="175" t="s">
        <v>147</v>
      </c>
      <c r="B81" s="176"/>
      <c r="C81" s="176"/>
      <c r="D81" s="176"/>
      <c r="E81" s="176"/>
      <c r="F81" s="176"/>
      <c r="G81" s="77">
        <v>76423</v>
      </c>
      <c r="H81" s="77" t="s">
        <v>148</v>
      </c>
      <c r="I81" s="77" t="s">
        <v>149</v>
      </c>
      <c r="J81" s="77">
        <v>476136</v>
      </c>
      <c r="K81" s="78" t="s">
        <v>150</v>
      </c>
      <c r="L81" s="78"/>
      <c r="M81" s="78"/>
      <c r="N81" s="78"/>
      <c r="O81" s="78"/>
      <c r="P81" s="78"/>
      <c r="Q81" s="78"/>
      <c r="R81" s="78"/>
      <c r="S81" s="78"/>
      <c r="T81" s="78"/>
      <c r="U81" s="78" t="s">
        <v>151</v>
      </c>
      <c r="V81" s="68"/>
      <c r="W81" s="68"/>
      <c r="X81" s="68"/>
      <c r="Y81" s="68"/>
      <c r="Z81" s="68"/>
    </row>
    <row r="82" spans="1:26" ht="12.75">
      <c r="A82" s="175" t="s">
        <v>152</v>
      </c>
      <c r="B82" s="176"/>
      <c r="C82" s="176"/>
      <c r="D82" s="176"/>
      <c r="E82" s="176"/>
      <c r="F82" s="176"/>
      <c r="G82" s="77"/>
      <c r="H82" s="77"/>
      <c r="I82" s="77"/>
      <c r="J82" s="77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68"/>
      <c r="W82" s="68"/>
      <c r="X82" s="68"/>
      <c r="Y82" s="68"/>
      <c r="Z82" s="68"/>
    </row>
    <row r="83" spans="1:26" ht="12.75">
      <c r="A83" s="175" t="s">
        <v>153</v>
      </c>
      <c r="B83" s="176"/>
      <c r="C83" s="176"/>
      <c r="D83" s="176"/>
      <c r="E83" s="176"/>
      <c r="F83" s="176"/>
      <c r="G83" s="77">
        <v>9818</v>
      </c>
      <c r="H83" s="77"/>
      <c r="I83" s="77"/>
      <c r="J83" s="77">
        <v>120890</v>
      </c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8"/>
      <c r="W83" s="68"/>
      <c r="X83" s="68"/>
      <c r="Y83" s="68"/>
      <c r="Z83" s="68"/>
    </row>
    <row r="84" spans="1:26" ht="12.75">
      <c r="A84" s="175" t="s">
        <v>154</v>
      </c>
      <c r="B84" s="176"/>
      <c r="C84" s="176"/>
      <c r="D84" s="176"/>
      <c r="E84" s="176"/>
      <c r="F84" s="176"/>
      <c r="G84" s="77">
        <v>54472</v>
      </c>
      <c r="H84" s="77"/>
      <c r="I84" s="77"/>
      <c r="J84" s="77">
        <v>298351</v>
      </c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8"/>
      <c r="W84" s="68"/>
      <c r="X84" s="68"/>
      <c r="Y84" s="68"/>
      <c r="Z84" s="68"/>
    </row>
    <row r="85" spans="1:26" ht="12.75">
      <c r="A85" s="175" t="s">
        <v>155</v>
      </c>
      <c r="B85" s="176"/>
      <c r="C85" s="176"/>
      <c r="D85" s="176"/>
      <c r="E85" s="176"/>
      <c r="F85" s="176"/>
      <c r="G85" s="77">
        <v>13635</v>
      </c>
      <c r="H85" s="77"/>
      <c r="I85" s="77"/>
      <c r="J85" s="77">
        <v>76757</v>
      </c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68"/>
      <c r="W85" s="68"/>
      <c r="X85" s="68"/>
      <c r="Y85" s="68"/>
      <c r="Z85" s="68"/>
    </row>
    <row r="86" spans="1:26" ht="12.75">
      <c r="A86" s="183" t="s">
        <v>156</v>
      </c>
      <c r="B86" s="184"/>
      <c r="C86" s="184"/>
      <c r="D86" s="184"/>
      <c r="E86" s="184"/>
      <c r="F86" s="184"/>
      <c r="G86" s="77">
        <v>11049</v>
      </c>
      <c r="H86" s="77"/>
      <c r="I86" s="77"/>
      <c r="J86" s="77">
        <v>117410</v>
      </c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68"/>
      <c r="W86" s="68"/>
      <c r="X86" s="68"/>
      <c r="Y86" s="68"/>
      <c r="Z86" s="68"/>
    </row>
    <row r="87" spans="1:26" ht="12.75">
      <c r="A87" s="183" t="s">
        <v>157</v>
      </c>
      <c r="B87" s="184"/>
      <c r="C87" s="184"/>
      <c r="D87" s="184"/>
      <c r="E87" s="184"/>
      <c r="F87" s="184"/>
      <c r="G87" s="77">
        <v>6522</v>
      </c>
      <c r="H87" s="77"/>
      <c r="I87" s="77"/>
      <c r="J87" s="77">
        <v>64623</v>
      </c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68"/>
      <c r="W87" s="68"/>
      <c r="X87" s="68"/>
      <c r="Y87" s="68"/>
      <c r="Z87" s="68"/>
    </row>
    <row r="88" spans="1:26" ht="25.5" customHeight="1">
      <c r="A88" s="183" t="s">
        <v>158</v>
      </c>
      <c r="B88" s="184"/>
      <c r="C88" s="184"/>
      <c r="D88" s="184"/>
      <c r="E88" s="184"/>
      <c r="F88" s="184"/>
      <c r="G88" s="77"/>
      <c r="H88" s="77"/>
      <c r="I88" s="77"/>
      <c r="J88" s="77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68"/>
      <c r="W88" s="68"/>
      <c r="X88" s="68"/>
      <c r="Y88" s="68"/>
      <c r="Z88" s="68"/>
    </row>
    <row r="89" spans="1:26" ht="12.75">
      <c r="A89" s="175" t="s">
        <v>159</v>
      </c>
      <c r="B89" s="176"/>
      <c r="C89" s="176"/>
      <c r="D89" s="176"/>
      <c r="E89" s="176"/>
      <c r="F89" s="176"/>
      <c r="G89" s="77">
        <v>92952</v>
      </c>
      <c r="H89" s="77"/>
      <c r="I89" s="77"/>
      <c r="J89" s="77">
        <v>658039</v>
      </c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68"/>
      <c r="W89" s="68"/>
      <c r="X89" s="68"/>
      <c r="Y89" s="68"/>
      <c r="Z89" s="68"/>
    </row>
    <row r="90" spans="1:26" ht="12.75">
      <c r="A90" s="175" t="s">
        <v>160</v>
      </c>
      <c r="B90" s="176"/>
      <c r="C90" s="176"/>
      <c r="D90" s="176"/>
      <c r="E90" s="176"/>
      <c r="F90" s="176"/>
      <c r="G90" s="77">
        <v>1042</v>
      </c>
      <c r="H90" s="77"/>
      <c r="I90" s="77"/>
      <c r="J90" s="77">
        <v>130</v>
      </c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68"/>
      <c r="W90" s="68"/>
      <c r="X90" s="68"/>
      <c r="Y90" s="68"/>
      <c r="Z90" s="68"/>
    </row>
    <row r="91" spans="1:26" ht="12.75">
      <c r="A91" s="175" t="s">
        <v>161</v>
      </c>
      <c r="B91" s="176"/>
      <c r="C91" s="176"/>
      <c r="D91" s="176"/>
      <c r="E91" s="176"/>
      <c r="F91" s="176"/>
      <c r="G91" s="77">
        <v>93994</v>
      </c>
      <c r="H91" s="77"/>
      <c r="I91" s="77"/>
      <c r="J91" s="77">
        <v>658169</v>
      </c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68"/>
      <c r="W91" s="68"/>
      <c r="X91" s="68"/>
      <c r="Y91" s="68"/>
      <c r="Z91" s="68"/>
    </row>
    <row r="92" spans="1:26" s="138" customFormat="1" ht="12.75">
      <c r="A92" s="169" t="s">
        <v>162</v>
      </c>
      <c r="B92" s="170"/>
      <c r="C92" s="170"/>
      <c r="D92" s="170"/>
      <c r="E92" s="170"/>
      <c r="F92" s="171"/>
      <c r="G92" s="143">
        <v>93994</v>
      </c>
      <c r="H92" s="143"/>
      <c r="I92" s="143"/>
      <c r="J92" s="143">
        <v>658169</v>
      </c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58"/>
      <c r="W92" s="58"/>
      <c r="X92" s="58"/>
      <c r="Y92" s="58"/>
      <c r="Z92" s="58"/>
    </row>
    <row r="93" spans="1:26" s="141" customFormat="1" ht="12.75">
      <c r="A93" s="172" t="s">
        <v>621</v>
      </c>
      <c r="B93" s="173"/>
      <c r="C93" s="173"/>
      <c r="D93" s="173"/>
      <c r="E93" s="173"/>
      <c r="F93" s="174"/>
      <c r="G93" s="147">
        <v>113</v>
      </c>
      <c r="H93" s="145"/>
      <c r="I93" s="145"/>
      <c r="J93" s="147">
        <v>97</v>
      </c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0"/>
      <c r="W93" s="140"/>
      <c r="X93" s="140"/>
      <c r="Y93" s="140"/>
      <c r="Z93" s="140"/>
    </row>
    <row r="94" spans="1:26" s="141" customFormat="1" ht="12.75">
      <c r="A94" s="172" t="s">
        <v>622</v>
      </c>
      <c r="B94" s="173"/>
      <c r="C94" s="173"/>
      <c r="D94" s="173"/>
      <c r="E94" s="173"/>
      <c r="F94" s="174"/>
      <c r="G94" s="147">
        <v>66</v>
      </c>
      <c r="H94" s="145"/>
      <c r="I94" s="145"/>
      <c r="J94" s="147">
        <v>53</v>
      </c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0"/>
      <c r="W94" s="140"/>
      <c r="X94" s="140"/>
      <c r="Y94" s="140"/>
      <c r="Z94" s="140"/>
    </row>
    <row r="95" spans="1:26" ht="21" customHeight="1">
      <c r="A95" s="185" t="s">
        <v>163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68"/>
      <c r="W95" s="68"/>
      <c r="X95" s="68"/>
      <c r="Y95" s="68"/>
      <c r="Z95" s="68"/>
    </row>
    <row r="96" spans="1:26" ht="17.25" customHeight="1">
      <c r="A96" s="187" t="s">
        <v>164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68"/>
      <c r="W96" s="68"/>
      <c r="X96" s="68"/>
      <c r="Y96" s="68"/>
      <c r="Z96" s="68"/>
    </row>
    <row r="97" spans="1:26" ht="48">
      <c r="A97" s="79">
        <v>21</v>
      </c>
      <c r="B97" s="80" t="s">
        <v>165</v>
      </c>
      <c r="C97" s="81">
        <v>1.2</v>
      </c>
      <c r="D97" s="82">
        <v>675.66</v>
      </c>
      <c r="E97" s="83" t="s">
        <v>166</v>
      </c>
      <c r="F97" s="82" t="s">
        <v>167</v>
      </c>
      <c r="G97" s="82" t="s">
        <v>168</v>
      </c>
      <c r="H97" s="82" t="s">
        <v>169</v>
      </c>
      <c r="I97" s="82" t="s">
        <v>170</v>
      </c>
      <c r="J97" s="82">
        <v>7863</v>
      </c>
      <c r="K97" s="83" t="s">
        <v>171</v>
      </c>
      <c r="L97" s="83" t="s">
        <v>43</v>
      </c>
      <c r="M97" s="83">
        <v>108</v>
      </c>
      <c r="N97" s="83">
        <v>68</v>
      </c>
      <c r="O97" s="83">
        <v>531</v>
      </c>
      <c r="P97" s="83">
        <v>335</v>
      </c>
      <c r="Q97" s="83">
        <v>5691</v>
      </c>
      <c r="R97" s="83">
        <v>3372</v>
      </c>
      <c r="S97" s="83">
        <v>0.85</v>
      </c>
      <c r="T97" s="83">
        <v>0.8</v>
      </c>
      <c r="U97" s="83" t="s">
        <v>172</v>
      </c>
      <c r="V97" s="68"/>
      <c r="W97" s="68"/>
      <c r="X97" s="68"/>
      <c r="Y97" s="68"/>
      <c r="Z97" s="68"/>
    </row>
    <row r="98" spans="1:26" s="41" customFormat="1" ht="12.75">
      <c r="A98" s="123"/>
      <c r="B98" s="129" t="s">
        <v>515</v>
      </c>
      <c r="C98" s="124" t="s">
        <v>547</v>
      </c>
      <c r="D98" s="125"/>
      <c r="E98" s="126"/>
      <c r="F98" s="125"/>
      <c r="G98" s="125" t="s">
        <v>583</v>
      </c>
      <c r="H98" s="125"/>
      <c r="I98" s="125"/>
      <c r="J98" s="125" t="s">
        <v>584</v>
      </c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7"/>
      <c r="W98" s="127"/>
      <c r="X98" s="127"/>
      <c r="Y98" s="127"/>
      <c r="Z98" s="127"/>
    </row>
    <row r="99" spans="1:26" s="41" customFormat="1" ht="12.75">
      <c r="A99" s="123"/>
      <c r="B99" s="129" t="s">
        <v>519</v>
      </c>
      <c r="C99" s="124" t="s">
        <v>550</v>
      </c>
      <c r="D99" s="125"/>
      <c r="E99" s="126"/>
      <c r="F99" s="125"/>
      <c r="G99" s="125" t="s">
        <v>585</v>
      </c>
      <c r="H99" s="125"/>
      <c r="I99" s="125"/>
      <c r="J99" s="125" t="s">
        <v>586</v>
      </c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7"/>
      <c r="W99" s="127"/>
      <c r="X99" s="127"/>
      <c r="Y99" s="127"/>
      <c r="Z99" s="127"/>
    </row>
    <row r="100" spans="1:26" ht="60">
      <c r="A100" s="79">
        <v>22</v>
      </c>
      <c r="B100" s="80" t="s">
        <v>173</v>
      </c>
      <c r="C100" s="81">
        <v>1.2</v>
      </c>
      <c r="D100" s="82">
        <v>22972.81</v>
      </c>
      <c r="E100" s="83" t="s">
        <v>174</v>
      </c>
      <c r="F100" s="82" t="s">
        <v>175</v>
      </c>
      <c r="G100" s="82" t="s">
        <v>176</v>
      </c>
      <c r="H100" s="82" t="s">
        <v>177</v>
      </c>
      <c r="I100" s="82" t="s">
        <v>178</v>
      </c>
      <c r="J100" s="82">
        <v>117943</v>
      </c>
      <c r="K100" s="83" t="s">
        <v>179</v>
      </c>
      <c r="L100" s="83" t="s">
        <v>43</v>
      </c>
      <c r="M100" s="83">
        <v>128</v>
      </c>
      <c r="N100" s="83">
        <v>83</v>
      </c>
      <c r="O100" s="83">
        <v>1379</v>
      </c>
      <c r="P100" s="83">
        <v>760</v>
      </c>
      <c r="Q100" s="83">
        <v>14753</v>
      </c>
      <c r="R100" s="83">
        <v>7653</v>
      </c>
      <c r="S100" s="83">
        <v>0.85</v>
      </c>
      <c r="T100" s="83" t="s">
        <v>44</v>
      </c>
      <c r="U100" s="83" t="s">
        <v>180</v>
      </c>
      <c r="V100" s="68"/>
      <c r="W100" s="68"/>
      <c r="X100" s="68"/>
      <c r="Y100" s="68"/>
      <c r="Z100" s="68"/>
    </row>
    <row r="101" spans="1:26" s="41" customFormat="1" ht="12.75">
      <c r="A101" s="123"/>
      <c r="B101" s="129" t="s">
        <v>515</v>
      </c>
      <c r="C101" s="124" t="s">
        <v>587</v>
      </c>
      <c r="D101" s="125"/>
      <c r="E101" s="126"/>
      <c r="F101" s="125"/>
      <c r="G101" s="125" t="s">
        <v>588</v>
      </c>
      <c r="H101" s="125"/>
      <c r="I101" s="125"/>
      <c r="J101" s="125" t="s">
        <v>589</v>
      </c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7"/>
      <c r="W101" s="127"/>
      <c r="X101" s="127"/>
      <c r="Y101" s="127"/>
      <c r="Z101" s="127"/>
    </row>
    <row r="102" spans="1:26" s="41" customFormat="1" ht="24">
      <c r="A102" s="123"/>
      <c r="B102" s="129" t="s">
        <v>519</v>
      </c>
      <c r="C102" s="124" t="s">
        <v>590</v>
      </c>
      <c r="D102" s="125"/>
      <c r="E102" s="126"/>
      <c r="F102" s="125"/>
      <c r="G102" s="125" t="s">
        <v>591</v>
      </c>
      <c r="H102" s="125"/>
      <c r="I102" s="125"/>
      <c r="J102" s="125" t="s">
        <v>592</v>
      </c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7"/>
      <c r="W102" s="127"/>
      <c r="X102" s="127"/>
      <c r="Y102" s="127"/>
      <c r="Z102" s="127"/>
    </row>
    <row r="103" spans="1:26" ht="48">
      <c r="A103" s="79">
        <v>23</v>
      </c>
      <c r="B103" s="80" t="s">
        <v>181</v>
      </c>
      <c r="C103" s="81">
        <v>0.12</v>
      </c>
      <c r="D103" s="82">
        <v>768.28</v>
      </c>
      <c r="E103" s="83" t="s">
        <v>182</v>
      </c>
      <c r="F103" s="82"/>
      <c r="G103" s="82" t="s">
        <v>183</v>
      </c>
      <c r="H103" s="82" t="s">
        <v>184</v>
      </c>
      <c r="I103" s="82"/>
      <c r="J103" s="82">
        <v>1057</v>
      </c>
      <c r="K103" s="83" t="s">
        <v>185</v>
      </c>
      <c r="L103" s="83" t="s">
        <v>43</v>
      </c>
      <c r="M103" s="83">
        <v>130</v>
      </c>
      <c r="N103" s="83">
        <v>89</v>
      </c>
      <c r="O103" s="83">
        <v>95</v>
      </c>
      <c r="P103" s="83">
        <v>55</v>
      </c>
      <c r="Q103" s="83">
        <v>1021</v>
      </c>
      <c r="R103" s="83">
        <v>559</v>
      </c>
      <c r="S103" s="83">
        <v>0.85</v>
      </c>
      <c r="T103" s="83" t="s">
        <v>44</v>
      </c>
      <c r="U103" s="83"/>
      <c r="V103" s="68"/>
      <c r="W103" s="68"/>
      <c r="X103" s="68"/>
      <c r="Y103" s="68"/>
      <c r="Z103" s="68"/>
    </row>
    <row r="104" spans="1:26" s="41" customFormat="1" ht="12.75">
      <c r="A104" s="123"/>
      <c r="B104" s="129" t="s">
        <v>515</v>
      </c>
      <c r="C104" s="124" t="s">
        <v>539</v>
      </c>
      <c r="D104" s="125"/>
      <c r="E104" s="126"/>
      <c r="F104" s="125"/>
      <c r="G104" s="125" t="s">
        <v>593</v>
      </c>
      <c r="H104" s="125"/>
      <c r="I104" s="125"/>
      <c r="J104" s="125" t="s">
        <v>594</v>
      </c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7"/>
      <c r="W104" s="127"/>
      <c r="X104" s="127"/>
      <c r="Y104" s="127"/>
      <c r="Z104" s="127"/>
    </row>
    <row r="105" spans="1:26" s="41" customFormat="1" ht="24">
      <c r="A105" s="123"/>
      <c r="B105" s="129" t="s">
        <v>519</v>
      </c>
      <c r="C105" s="124" t="s">
        <v>555</v>
      </c>
      <c r="D105" s="125"/>
      <c r="E105" s="126"/>
      <c r="F105" s="125"/>
      <c r="G105" s="125" t="s">
        <v>595</v>
      </c>
      <c r="H105" s="125"/>
      <c r="I105" s="125"/>
      <c r="J105" s="125" t="s">
        <v>596</v>
      </c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7"/>
      <c r="W105" s="127"/>
      <c r="X105" s="127"/>
      <c r="Y105" s="127"/>
      <c r="Z105" s="127"/>
    </row>
    <row r="106" spans="1:26" ht="84">
      <c r="A106" s="74">
        <v>24</v>
      </c>
      <c r="B106" s="75" t="s">
        <v>186</v>
      </c>
      <c r="C106" s="76">
        <v>2</v>
      </c>
      <c r="D106" s="77">
        <v>81.3</v>
      </c>
      <c r="E106" s="78" t="s">
        <v>187</v>
      </c>
      <c r="F106" s="77"/>
      <c r="G106" s="77">
        <v>163</v>
      </c>
      <c r="H106" s="77" t="s">
        <v>188</v>
      </c>
      <c r="I106" s="77"/>
      <c r="J106" s="77">
        <v>613</v>
      </c>
      <c r="K106" s="78" t="s">
        <v>189</v>
      </c>
      <c r="L106" s="78" t="s">
        <v>71</v>
      </c>
      <c r="M106" s="78">
        <v>130</v>
      </c>
      <c r="N106" s="78">
        <v>89</v>
      </c>
      <c r="O106" s="78"/>
      <c r="P106" s="78"/>
      <c r="Q106" s="78"/>
      <c r="R106" s="78"/>
      <c r="S106" s="78">
        <v>0.85</v>
      </c>
      <c r="T106" s="78" t="s">
        <v>44</v>
      </c>
      <c r="U106" s="78"/>
      <c r="V106" s="68"/>
      <c r="W106" s="68"/>
      <c r="X106" s="68"/>
      <c r="Y106" s="68"/>
      <c r="Z106" s="68"/>
    </row>
    <row r="107" spans="1:26" ht="48">
      <c r="A107" s="79">
        <v>25</v>
      </c>
      <c r="B107" s="80" t="s">
        <v>190</v>
      </c>
      <c r="C107" s="81">
        <v>3</v>
      </c>
      <c r="D107" s="82">
        <v>55.79</v>
      </c>
      <c r="E107" s="83" t="s">
        <v>191</v>
      </c>
      <c r="F107" s="82">
        <v>3.1</v>
      </c>
      <c r="G107" s="82" t="s">
        <v>192</v>
      </c>
      <c r="H107" s="82" t="s">
        <v>193</v>
      </c>
      <c r="I107" s="82">
        <v>9</v>
      </c>
      <c r="J107" s="82">
        <v>1123</v>
      </c>
      <c r="K107" s="83" t="s">
        <v>194</v>
      </c>
      <c r="L107" s="83" t="s">
        <v>43</v>
      </c>
      <c r="M107" s="83">
        <v>130</v>
      </c>
      <c r="N107" s="83">
        <v>89</v>
      </c>
      <c r="O107" s="83">
        <v>74</v>
      </c>
      <c r="P107" s="83">
        <v>43</v>
      </c>
      <c r="Q107" s="83">
        <v>794</v>
      </c>
      <c r="R107" s="83">
        <v>435</v>
      </c>
      <c r="S107" s="83">
        <v>0.85</v>
      </c>
      <c r="T107" s="83" t="s">
        <v>44</v>
      </c>
      <c r="U107" s="83">
        <v>55</v>
      </c>
      <c r="V107" s="68"/>
      <c r="W107" s="68"/>
      <c r="X107" s="68"/>
      <c r="Y107" s="68"/>
      <c r="Z107" s="68"/>
    </row>
    <row r="108" spans="1:26" s="41" customFormat="1" ht="12.75">
      <c r="A108" s="123"/>
      <c r="B108" s="129" t="s">
        <v>515</v>
      </c>
      <c r="C108" s="124" t="s">
        <v>539</v>
      </c>
      <c r="D108" s="125"/>
      <c r="E108" s="126"/>
      <c r="F108" s="125"/>
      <c r="G108" s="125" t="s">
        <v>597</v>
      </c>
      <c r="H108" s="125"/>
      <c r="I108" s="125"/>
      <c r="J108" s="125" t="s">
        <v>598</v>
      </c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7"/>
      <c r="W108" s="127"/>
      <c r="X108" s="127"/>
      <c r="Y108" s="127"/>
      <c r="Z108" s="127"/>
    </row>
    <row r="109" spans="1:26" s="41" customFormat="1" ht="24">
      <c r="A109" s="123"/>
      <c r="B109" s="129" t="s">
        <v>519</v>
      </c>
      <c r="C109" s="124" t="s">
        <v>555</v>
      </c>
      <c r="D109" s="125"/>
      <c r="E109" s="126"/>
      <c r="F109" s="125"/>
      <c r="G109" s="125" t="s">
        <v>599</v>
      </c>
      <c r="H109" s="125"/>
      <c r="I109" s="125"/>
      <c r="J109" s="125" t="s">
        <v>600</v>
      </c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7"/>
      <c r="W109" s="127"/>
      <c r="X109" s="127"/>
      <c r="Y109" s="127"/>
      <c r="Z109" s="127"/>
    </row>
    <row r="110" spans="1:26" ht="72">
      <c r="A110" s="74">
        <v>26</v>
      </c>
      <c r="B110" s="75" t="s">
        <v>195</v>
      </c>
      <c r="C110" s="76">
        <v>3</v>
      </c>
      <c r="D110" s="77">
        <v>437</v>
      </c>
      <c r="E110" s="78" t="s">
        <v>196</v>
      </c>
      <c r="F110" s="77"/>
      <c r="G110" s="77">
        <v>1311</v>
      </c>
      <c r="H110" s="77" t="s">
        <v>197</v>
      </c>
      <c r="I110" s="77"/>
      <c r="J110" s="77">
        <v>8322</v>
      </c>
      <c r="K110" s="78" t="s">
        <v>198</v>
      </c>
      <c r="L110" s="78" t="s">
        <v>71</v>
      </c>
      <c r="M110" s="78">
        <v>130</v>
      </c>
      <c r="N110" s="78">
        <v>89</v>
      </c>
      <c r="O110" s="78"/>
      <c r="P110" s="78"/>
      <c r="Q110" s="78"/>
      <c r="R110" s="78"/>
      <c r="S110" s="78">
        <v>0.85</v>
      </c>
      <c r="T110" s="78" t="s">
        <v>44</v>
      </c>
      <c r="U110" s="78"/>
      <c r="V110" s="68"/>
      <c r="W110" s="68"/>
      <c r="X110" s="68"/>
      <c r="Y110" s="68"/>
      <c r="Z110" s="68"/>
    </row>
    <row r="111" spans="1:26" ht="48">
      <c r="A111" s="79">
        <v>27</v>
      </c>
      <c r="B111" s="80" t="s">
        <v>199</v>
      </c>
      <c r="C111" s="81">
        <v>6</v>
      </c>
      <c r="D111" s="82">
        <v>140.13</v>
      </c>
      <c r="E111" s="83" t="s">
        <v>200</v>
      </c>
      <c r="F111" s="82" t="s">
        <v>201</v>
      </c>
      <c r="G111" s="82" t="s">
        <v>202</v>
      </c>
      <c r="H111" s="82" t="s">
        <v>203</v>
      </c>
      <c r="I111" s="82" t="s">
        <v>204</v>
      </c>
      <c r="J111" s="82">
        <v>4735</v>
      </c>
      <c r="K111" s="83" t="s">
        <v>205</v>
      </c>
      <c r="L111" s="83" t="s">
        <v>43</v>
      </c>
      <c r="M111" s="83">
        <v>130</v>
      </c>
      <c r="N111" s="83">
        <v>89</v>
      </c>
      <c r="O111" s="83">
        <v>126</v>
      </c>
      <c r="P111" s="83">
        <v>73</v>
      </c>
      <c r="Q111" s="83">
        <v>1350</v>
      </c>
      <c r="R111" s="83">
        <v>740</v>
      </c>
      <c r="S111" s="83">
        <v>0.85</v>
      </c>
      <c r="T111" s="83" t="s">
        <v>44</v>
      </c>
      <c r="U111" s="83" t="s">
        <v>206</v>
      </c>
      <c r="V111" s="68"/>
      <c r="W111" s="68"/>
      <c r="X111" s="68"/>
      <c r="Y111" s="68"/>
      <c r="Z111" s="68"/>
    </row>
    <row r="112" spans="1:26" s="41" customFormat="1" ht="12.75">
      <c r="A112" s="123"/>
      <c r="B112" s="129" t="s">
        <v>515</v>
      </c>
      <c r="C112" s="124" t="s">
        <v>539</v>
      </c>
      <c r="D112" s="125"/>
      <c r="E112" s="126"/>
      <c r="F112" s="125"/>
      <c r="G112" s="125" t="s">
        <v>601</v>
      </c>
      <c r="H112" s="125"/>
      <c r="I112" s="125"/>
      <c r="J112" s="125" t="s">
        <v>602</v>
      </c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7"/>
      <c r="W112" s="127"/>
      <c r="X112" s="127"/>
      <c r="Y112" s="127"/>
      <c r="Z112" s="127"/>
    </row>
    <row r="113" spans="1:26" s="41" customFormat="1" ht="24">
      <c r="A113" s="123"/>
      <c r="B113" s="129" t="s">
        <v>519</v>
      </c>
      <c r="C113" s="124" t="s">
        <v>555</v>
      </c>
      <c r="D113" s="125"/>
      <c r="E113" s="126"/>
      <c r="F113" s="125"/>
      <c r="G113" s="125" t="s">
        <v>603</v>
      </c>
      <c r="H113" s="125"/>
      <c r="I113" s="125"/>
      <c r="J113" s="125" t="s">
        <v>604</v>
      </c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7"/>
      <c r="W113" s="127"/>
      <c r="X113" s="127"/>
      <c r="Y113" s="127"/>
      <c r="Z113" s="127"/>
    </row>
    <row r="114" spans="1:26" ht="60">
      <c r="A114" s="79">
        <v>28</v>
      </c>
      <c r="B114" s="80" t="s">
        <v>207</v>
      </c>
      <c r="C114" s="81">
        <v>1</v>
      </c>
      <c r="D114" s="82">
        <v>158.46</v>
      </c>
      <c r="E114" s="83" t="s">
        <v>208</v>
      </c>
      <c r="F114" s="82" t="s">
        <v>209</v>
      </c>
      <c r="G114" s="82" t="s">
        <v>210</v>
      </c>
      <c r="H114" s="82" t="s">
        <v>211</v>
      </c>
      <c r="I114" s="82" t="s">
        <v>212</v>
      </c>
      <c r="J114" s="82">
        <v>1170</v>
      </c>
      <c r="K114" s="83" t="s">
        <v>213</v>
      </c>
      <c r="L114" s="83" t="s">
        <v>43</v>
      </c>
      <c r="M114" s="83">
        <v>130</v>
      </c>
      <c r="N114" s="83">
        <v>89</v>
      </c>
      <c r="O114" s="83">
        <v>53</v>
      </c>
      <c r="P114" s="83">
        <v>31</v>
      </c>
      <c r="Q114" s="83">
        <v>566</v>
      </c>
      <c r="R114" s="83">
        <v>310</v>
      </c>
      <c r="S114" s="83">
        <v>0.85</v>
      </c>
      <c r="T114" s="83" t="s">
        <v>44</v>
      </c>
      <c r="U114" s="83" t="s">
        <v>214</v>
      </c>
      <c r="V114" s="68"/>
      <c r="W114" s="68"/>
      <c r="X114" s="68"/>
      <c r="Y114" s="68"/>
      <c r="Z114" s="68"/>
    </row>
    <row r="115" spans="1:26" s="41" customFormat="1" ht="12.75">
      <c r="A115" s="123"/>
      <c r="B115" s="129" t="s">
        <v>515</v>
      </c>
      <c r="C115" s="124" t="s">
        <v>539</v>
      </c>
      <c r="D115" s="125"/>
      <c r="E115" s="126"/>
      <c r="F115" s="125"/>
      <c r="G115" s="125" t="s">
        <v>605</v>
      </c>
      <c r="H115" s="125"/>
      <c r="I115" s="125"/>
      <c r="J115" s="125" t="s">
        <v>606</v>
      </c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7"/>
      <c r="W115" s="127"/>
      <c r="X115" s="127"/>
      <c r="Y115" s="127"/>
      <c r="Z115" s="127"/>
    </row>
    <row r="116" spans="1:26" s="41" customFormat="1" ht="24">
      <c r="A116" s="123"/>
      <c r="B116" s="129" t="s">
        <v>519</v>
      </c>
      <c r="C116" s="124" t="s">
        <v>555</v>
      </c>
      <c r="D116" s="125"/>
      <c r="E116" s="126"/>
      <c r="F116" s="125"/>
      <c r="G116" s="125" t="s">
        <v>607</v>
      </c>
      <c r="H116" s="125"/>
      <c r="I116" s="125"/>
      <c r="J116" s="125" t="s">
        <v>608</v>
      </c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7"/>
      <c r="W116" s="127"/>
      <c r="X116" s="127"/>
      <c r="Y116" s="127"/>
      <c r="Z116" s="127"/>
    </row>
    <row r="117" spans="1:26" ht="48">
      <c r="A117" s="79">
        <v>29</v>
      </c>
      <c r="B117" s="80" t="s">
        <v>215</v>
      </c>
      <c r="C117" s="81">
        <v>0.816</v>
      </c>
      <c r="D117" s="82">
        <v>331.98</v>
      </c>
      <c r="E117" s="83" t="s">
        <v>123</v>
      </c>
      <c r="F117" s="82" t="s">
        <v>124</v>
      </c>
      <c r="G117" s="82" t="s">
        <v>216</v>
      </c>
      <c r="H117" s="82" t="s">
        <v>217</v>
      </c>
      <c r="I117" s="82">
        <v>8</v>
      </c>
      <c r="J117" s="82">
        <v>1637</v>
      </c>
      <c r="K117" s="83" t="s">
        <v>218</v>
      </c>
      <c r="L117" s="83" t="s">
        <v>43</v>
      </c>
      <c r="M117" s="83">
        <v>90</v>
      </c>
      <c r="N117" s="83">
        <v>70</v>
      </c>
      <c r="O117" s="83">
        <v>52</v>
      </c>
      <c r="P117" s="83">
        <v>35</v>
      </c>
      <c r="Q117" s="83">
        <v>562</v>
      </c>
      <c r="R117" s="83">
        <v>350</v>
      </c>
      <c r="S117" s="83">
        <v>0.85</v>
      </c>
      <c r="T117" s="83" t="s">
        <v>44</v>
      </c>
      <c r="U117" s="83" t="s">
        <v>219</v>
      </c>
      <c r="V117" s="68"/>
      <c r="W117" s="68"/>
      <c r="X117" s="68"/>
      <c r="Y117" s="68"/>
      <c r="Z117" s="68"/>
    </row>
    <row r="118" spans="1:26" s="41" customFormat="1" ht="12.75">
      <c r="A118" s="123"/>
      <c r="B118" s="129" t="s">
        <v>515</v>
      </c>
      <c r="C118" s="124" t="s">
        <v>569</v>
      </c>
      <c r="D118" s="125"/>
      <c r="E118" s="126"/>
      <c r="F118" s="125"/>
      <c r="G118" s="125" t="s">
        <v>609</v>
      </c>
      <c r="H118" s="125"/>
      <c r="I118" s="125"/>
      <c r="J118" s="125" t="s">
        <v>610</v>
      </c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7"/>
      <c r="W118" s="127"/>
      <c r="X118" s="127"/>
      <c r="Y118" s="127"/>
      <c r="Z118" s="127"/>
    </row>
    <row r="119" spans="1:26" s="41" customFormat="1" ht="24">
      <c r="A119" s="123"/>
      <c r="B119" s="129" t="s">
        <v>519</v>
      </c>
      <c r="C119" s="124" t="s">
        <v>572</v>
      </c>
      <c r="D119" s="125"/>
      <c r="E119" s="126"/>
      <c r="F119" s="125"/>
      <c r="G119" s="125" t="s">
        <v>611</v>
      </c>
      <c r="H119" s="125"/>
      <c r="I119" s="125"/>
      <c r="J119" s="125" t="s">
        <v>612</v>
      </c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7"/>
      <c r="W119" s="127"/>
      <c r="X119" s="127"/>
      <c r="Y119" s="127"/>
      <c r="Z119" s="127"/>
    </row>
    <row r="120" spans="1:26" ht="72">
      <c r="A120" s="79">
        <v>30</v>
      </c>
      <c r="B120" s="80" t="s">
        <v>129</v>
      </c>
      <c r="C120" s="81">
        <v>3</v>
      </c>
      <c r="D120" s="82">
        <v>730.26</v>
      </c>
      <c r="E120" s="83" t="s">
        <v>130</v>
      </c>
      <c r="F120" s="82">
        <v>58.05</v>
      </c>
      <c r="G120" s="82" t="s">
        <v>220</v>
      </c>
      <c r="H120" s="82" t="s">
        <v>221</v>
      </c>
      <c r="I120" s="82">
        <v>174</v>
      </c>
      <c r="J120" s="82">
        <v>15439</v>
      </c>
      <c r="K120" s="83" t="s">
        <v>222</v>
      </c>
      <c r="L120" s="83" t="s">
        <v>43</v>
      </c>
      <c r="M120" s="83">
        <v>100</v>
      </c>
      <c r="N120" s="83">
        <v>70</v>
      </c>
      <c r="O120" s="83">
        <v>698</v>
      </c>
      <c r="P120" s="83">
        <v>415</v>
      </c>
      <c r="Q120" s="83">
        <v>7470</v>
      </c>
      <c r="R120" s="83">
        <v>4183</v>
      </c>
      <c r="S120" s="83">
        <v>0.85</v>
      </c>
      <c r="T120" s="83" t="s">
        <v>44</v>
      </c>
      <c r="U120" s="83">
        <v>1042</v>
      </c>
      <c r="V120" s="68"/>
      <c r="W120" s="68"/>
      <c r="X120" s="68"/>
      <c r="Y120" s="68"/>
      <c r="Z120" s="68"/>
    </row>
    <row r="121" spans="1:26" s="41" customFormat="1" ht="12.75">
      <c r="A121" s="123"/>
      <c r="B121" s="129" t="s">
        <v>515</v>
      </c>
      <c r="C121" s="124" t="s">
        <v>575</v>
      </c>
      <c r="D121" s="125"/>
      <c r="E121" s="126"/>
      <c r="F121" s="125"/>
      <c r="G121" s="125" t="s">
        <v>613</v>
      </c>
      <c r="H121" s="125"/>
      <c r="I121" s="125"/>
      <c r="J121" s="125" t="s">
        <v>614</v>
      </c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7"/>
      <c r="W121" s="127"/>
      <c r="X121" s="127"/>
      <c r="Y121" s="127"/>
      <c r="Z121" s="127"/>
    </row>
    <row r="122" spans="1:26" s="41" customFormat="1" ht="24">
      <c r="A122" s="123"/>
      <c r="B122" s="129" t="s">
        <v>519</v>
      </c>
      <c r="C122" s="124" t="s">
        <v>572</v>
      </c>
      <c r="D122" s="125"/>
      <c r="E122" s="126"/>
      <c r="F122" s="125"/>
      <c r="G122" s="125" t="s">
        <v>615</v>
      </c>
      <c r="H122" s="125"/>
      <c r="I122" s="125"/>
      <c r="J122" s="125" t="s">
        <v>616</v>
      </c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7"/>
      <c r="W122" s="127"/>
      <c r="X122" s="127"/>
      <c r="Y122" s="127"/>
      <c r="Z122" s="127"/>
    </row>
    <row r="123" spans="1:26" ht="36">
      <c r="A123" s="74">
        <v>31</v>
      </c>
      <c r="B123" s="75" t="s">
        <v>134</v>
      </c>
      <c r="C123" s="76">
        <v>3.72</v>
      </c>
      <c r="D123" s="77">
        <v>538.46</v>
      </c>
      <c r="E123" s="78" t="s">
        <v>135</v>
      </c>
      <c r="F123" s="77"/>
      <c r="G123" s="77">
        <v>2003</v>
      </c>
      <c r="H123" s="77" t="s">
        <v>223</v>
      </c>
      <c r="I123" s="77"/>
      <c r="J123" s="77">
        <v>6702</v>
      </c>
      <c r="K123" s="78" t="s">
        <v>224</v>
      </c>
      <c r="L123" s="78" t="s">
        <v>71</v>
      </c>
      <c r="M123" s="78">
        <v>130</v>
      </c>
      <c r="N123" s="78">
        <v>89</v>
      </c>
      <c r="O123" s="78"/>
      <c r="P123" s="78"/>
      <c r="Q123" s="78"/>
      <c r="R123" s="78"/>
      <c r="S123" s="78">
        <v>0.85</v>
      </c>
      <c r="T123" s="78" t="s">
        <v>44</v>
      </c>
      <c r="U123" s="78"/>
      <c r="V123" s="68"/>
      <c r="W123" s="68"/>
      <c r="X123" s="68"/>
      <c r="Y123" s="68"/>
      <c r="Z123" s="68"/>
    </row>
    <row r="124" spans="1:26" ht="60">
      <c r="A124" s="79">
        <v>32</v>
      </c>
      <c r="B124" s="80" t="s">
        <v>138</v>
      </c>
      <c r="C124" s="81">
        <v>0.7836</v>
      </c>
      <c r="D124" s="82">
        <v>1038.56</v>
      </c>
      <c r="E124" s="83" t="s">
        <v>139</v>
      </c>
      <c r="F124" s="82">
        <v>58.43</v>
      </c>
      <c r="G124" s="82" t="s">
        <v>225</v>
      </c>
      <c r="H124" s="82" t="s">
        <v>226</v>
      </c>
      <c r="I124" s="82">
        <v>46</v>
      </c>
      <c r="J124" s="82">
        <v>6453</v>
      </c>
      <c r="K124" s="83" t="s">
        <v>227</v>
      </c>
      <c r="L124" s="83" t="s">
        <v>43</v>
      </c>
      <c r="M124" s="83">
        <v>100</v>
      </c>
      <c r="N124" s="83">
        <v>70</v>
      </c>
      <c r="O124" s="83">
        <v>274</v>
      </c>
      <c r="P124" s="83">
        <v>163</v>
      </c>
      <c r="Q124" s="83">
        <v>2928</v>
      </c>
      <c r="R124" s="83">
        <v>1640</v>
      </c>
      <c r="S124" s="83">
        <v>0.85</v>
      </c>
      <c r="T124" s="83" t="s">
        <v>44</v>
      </c>
      <c r="U124" s="83">
        <v>259</v>
      </c>
      <c r="V124" s="68"/>
      <c r="W124" s="68"/>
      <c r="X124" s="68"/>
      <c r="Y124" s="68"/>
      <c r="Z124" s="68"/>
    </row>
    <row r="125" spans="1:26" s="41" customFormat="1" ht="12.75">
      <c r="A125" s="131"/>
      <c r="B125" s="135" t="s">
        <v>515</v>
      </c>
      <c r="C125" s="132" t="s">
        <v>575</v>
      </c>
      <c r="D125" s="133"/>
      <c r="E125" s="134"/>
      <c r="F125" s="133"/>
      <c r="G125" s="133" t="s">
        <v>617</v>
      </c>
      <c r="H125" s="133"/>
      <c r="I125" s="133"/>
      <c r="J125" s="133" t="s">
        <v>618</v>
      </c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27"/>
      <c r="W125" s="127"/>
      <c r="X125" s="127"/>
      <c r="Y125" s="127"/>
      <c r="Z125" s="127"/>
    </row>
    <row r="126" spans="1:26" s="41" customFormat="1" ht="24">
      <c r="A126" s="131"/>
      <c r="B126" s="135" t="s">
        <v>519</v>
      </c>
      <c r="C126" s="132" t="s">
        <v>572</v>
      </c>
      <c r="D126" s="133"/>
      <c r="E126" s="134"/>
      <c r="F126" s="133"/>
      <c r="G126" s="133" t="s">
        <v>619</v>
      </c>
      <c r="H126" s="133"/>
      <c r="I126" s="133"/>
      <c r="J126" s="133" t="s">
        <v>620</v>
      </c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27"/>
      <c r="W126" s="127"/>
      <c r="X126" s="127"/>
      <c r="Y126" s="127"/>
      <c r="Z126" s="127"/>
    </row>
    <row r="127" spans="1:26" ht="48">
      <c r="A127" s="79">
        <v>33</v>
      </c>
      <c r="B127" s="80" t="s">
        <v>143</v>
      </c>
      <c r="C127" s="81">
        <v>90.11</v>
      </c>
      <c r="D127" s="82">
        <v>19.8</v>
      </c>
      <c r="E127" s="83" t="s">
        <v>144</v>
      </c>
      <c r="F127" s="82"/>
      <c r="G127" s="82">
        <v>1784</v>
      </c>
      <c r="H127" s="82" t="s">
        <v>228</v>
      </c>
      <c r="I127" s="82"/>
      <c r="J127" s="82">
        <v>3689</v>
      </c>
      <c r="K127" s="83" t="s">
        <v>229</v>
      </c>
      <c r="L127" s="83" t="s">
        <v>71</v>
      </c>
      <c r="M127" s="83">
        <v>130</v>
      </c>
      <c r="N127" s="83">
        <v>89</v>
      </c>
      <c r="O127" s="83"/>
      <c r="P127" s="83"/>
      <c r="Q127" s="83"/>
      <c r="R127" s="83"/>
      <c r="S127" s="83">
        <v>0.85</v>
      </c>
      <c r="T127" s="83" t="s">
        <v>44</v>
      </c>
      <c r="U127" s="83"/>
      <c r="V127" s="68"/>
      <c r="W127" s="68"/>
      <c r="X127" s="68"/>
      <c r="Y127" s="68"/>
      <c r="Z127" s="68"/>
    </row>
    <row r="128" spans="1:26" ht="36">
      <c r="A128" s="175" t="s">
        <v>147</v>
      </c>
      <c r="B128" s="176"/>
      <c r="C128" s="176"/>
      <c r="D128" s="176"/>
      <c r="E128" s="176"/>
      <c r="F128" s="176"/>
      <c r="G128" s="77">
        <v>38173</v>
      </c>
      <c r="H128" s="77" t="s">
        <v>230</v>
      </c>
      <c r="I128" s="77" t="s">
        <v>231</v>
      </c>
      <c r="J128" s="77">
        <v>176746</v>
      </c>
      <c r="K128" s="78" t="s">
        <v>232</v>
      </c>
      <c r="L128" s="78"/>
      <c r="M128" s="78"/>
      <c r="N128" s="78"/>
      <c r="O128" s="78"/>
      <c r="P128" s="78"/>
      <c r="Q128" s="78"/>
      <c r="R128" s="78"/>
      <c r="S128" s="78"/>
      <c r="T128" s="78"/>
      <c r="U128" s="78" t="s">
        <v>233</v>
      </c>
      <c r="V128" s="68"/>
      <c r="W128" s="68"/>
      <c r="X128" s="68"/>
      <c r="Y128" s="68"/>
      <c r="Z128" s="68"/>
    </row>
    <row r="129" spans="1:26" ht="12.75">
      <c r="A129" s="175" t="s">
        <v>152</v>
      </c>
      <c r="B129" s="176"/>
      <c r="C129" s="176"/>
      <c r="D129" s="176"/>
      <c r="E129" s="176"/>
      <c r="F129" s="176"/>
      <c r="G129" s="77"/>
      <c r="H129" s="77"/>
      <c r="I129" s="77"/>
      <c r="J129" s="77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68"/>
      <c r="W129" s="68"/>
      <c r="X129" s="68"/>
      <c r="Y129" s="68"/>
      <c r="Z129" s="68"/>
    </row>
    <row r="130" spans="1:26" ht="12.75">
      <c r="A130" s="175" t="s">
        <v>153</v>
      </c>
      <c r="B130" s="176"/>
      <c r="C130" s="176"/>
      <c r="D130" s="176"/>
      <c r="E130" s="176"/>
      <c r="F130" s="176"/>
      <c r="G130" s="77">
        <v>2867</v>
      </c>
      <c r="H130" s="77"/>
      <c r="I130" s="77"/>
      <c r="J130" s="77">
        <v>36104</v>
      </c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68"/>
      <c r="W130" s="68"/>
      <c r="X130" s="68"/>
      <c r="Y130" s="68"/>
      <c r="Z130" s="68"/>
    </row>
    <row r="131" spans="1:26" ht="12.75">
      <c r="A131" s="175" t="s">
        <v>154</v>
      </c>
      <c r="B131" s="176"/>
      <c r="C131" s="176"/>
      <c r="D131" s="176"/>
      <c r="E131" s="176"/>
      <c r="F131" s="176"/>
      <c r="G131" s="77">
        <v>34188</v>
      </c>
      <c r="H131" s="77"/>
      <c r="I131" s="77"/>
      <c r="J131" s="77">
        <v>134628</v>
      </c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68"/>
      <c r="W131" s="68"/>
      <c r="X131" s="68"/>
      <c r="Y131" s="68"/>
      <c r="Z131" s="68"/>
    </row>
    <row r="132" spans="1:26" ht="12.75">
      <c r="A132" s="175" t="s">
        <v>155</v>
      </c>
      <c r="B132" s="176"/>
      <c r="C132" s="176"/>
      <c r="D132" s="176"/>
      <c r="E132" s="176"/>
      <c r="F132" s="176"/>
      <c r="G132" s="77">
        <v>1215</v>
      </c>
      <c r="H132" s="77"/>
      <c r="I132" s="77"/>
      <c r="J132" s="77">
        <v>7230</v>
      </c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68"/>
      <c r="W132" s="68"/>
      <c r="X132" s="68"/>
      <c r="Y132" s="68"/>
      <c r="Z132" s="68"/>
    </row>
    <row r="133" spans="1:26" ht="12.75">
      <c r="A133" s="183" t="s">
        <v>156</v>
      </c>
      <c r="B133" s="184"/>
      <c r="C133" s="184"/>
      <c r="D133" s="184"/>
      <c r="E133" s="184"/>
      <c r="F133" s="184"/>
      <c r="G133" s="77">
        <v>3282</v>
      </c>
      <c r="H133" s="77"/>
      <c r="I133" s="77"/>
      <c r="J133" s="77">
        <v>35136</v>
      </c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68"/>
      <c r="W133" s="68"/>
      <c r="X133" s="68"/>
      <c r="Y133" s="68"/>
      <c r="Z133" s="68"/>
    </row>
    <row r="134" spans="1:26" ht="12.75">
      <c r="A134" s="183" t="s">
        <v>157</v>
      </c>
      <c r="B134" s="184"/>
      <c r="C134" s="184"/>
      <c r="D134" s="184"/>
      <c r="E134" s="184"/>
      <c r="F134" s="184"/>
      <c r="G134" s="77">
        <v>1911</v>
      </c>
      <c r="H134" s="77"/>
      <c r="I134" s="77"/>
      <c r="J134" s="77">
        <v>19242</v>
      </c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68"/>
      <c r="W134" s="68"/>
      <c r="X134" s="68"/>
      <c r="Y134" s="68"/>
      <c r="Z134" s="68"/>
    </row>
    <row r="135" spans="1:26" ht="12.75">
      <c r="A135" s="183" t="s">
        <v>234</v>
      </c>
      <c r="B135" s="184"/>
      <c r="C135" s="184"/>
      <c r="D135" s="184"/>
      <c r="E135" s="184"/>
      <c r="F135" s="184"/>
      <c r="G135" s="77"/>
      <c r="H135" s="77"/>
      <c r="I135" s="77"/>
      <c r="J135" s="77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68"/>
      <c r="W135" s="68"/>
      <c r="X135" s="68"/>
      <c r="Y135" s="68"/>
      <c r="Z135" s="68"/>
    </row>
    <row r="136" spans="1:26" ht="12.75">
      <c r="A136" s="175" t="s">
        <v>235</v>
      </c>
      <c r="B136" s="176"/>
      <c r="C136" s="176"/>
      <c r="D136" s="176"/>
      <c r="E136" s="176"/>
      <c r="F136" s="176"/>
      <c r="G136" s="77">
        <v>1677</v>
      </c>
      <c r="H136" s="77"/>
      <c r="I136" s="77"/>
      <c r="J136" s="77">
        <v>16926</v>
      </c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68"/>
      <c r="W136" s="68"/>
      <c r="X136" s="68"/>
      <c r="Y136" s="68"/>
      <c r="Z136" s="68"/>
    </row>
    <row r="137" spans="1:26" ht="25.5" customHeight="1">
      <c r="A137" s="175" t="s">
        <v>236</v>
      </c>
      <c r="B137" s="176"/>
      <c r="C137" s="176"/>
      <c r="D137" s="176"/>
      <c r="E137" s="176"/>
      <c r="F137" s="176"/>
      <c r="G137" s="77">
        <v>29706</v>
      </c>
      <c r="H137" s="77"/>
      <c r="I137" s="77"/>
      <c r="J137" s="77">
        <v>140349</v>
      </c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68"/>
      <c r="W137" s="68"/>
      <c r="X137" s="68"/>
      <c r="Y137" s="68"/>
      <c r="Z137" s="68"/>
    </row>
    <row r="138" spans="1:26" ht="12.75">
      <c r="A138" s="175" t="s">
        <v>237</v>
      </c>
      <c r="B138" s="176"/>
      <c r="C138" s="176"/>
      <c r="D138" s="176"/>
      <c r="E138" s="176"/>
      <c r="F138" s="176"/>
      <c r="G138" s="77">
        <v>7070</v>
      </c>
      <c r="H138" s="77"/>
      <c r="I138" s="77"/>
      <c r="J138" s="77">
        <v>33187</v>
      </c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68"/>
      <c r="W138" s="68"/>
      <c r="X138" s="68"/>
      <c r="Y138" s="68"/>
      <c r="Z138" s="68"/>
    </row>
    <row r="139" spans="1:26" ht="12.75">
      <c r="A139" s="175" t="s">
        <v>238</v>
      </c>
      <c r="B139" s="176"/>
      <c r="C139" s="176"/>
      <c r="D139" s="176"/>
      <c r="E139" s="176"/>
      <c r="F139" s="176"/>
      <c r="G139" s="77">
        <v>358</v>
      </c>
      <c r="H139" s="77"/>
      <c r="I139" s="77"/>
      <c r="J139" s="77">
        <v>2549</v>
      </c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68"/>
      <c r="W139" s="68"/>
      <c r="X139" s="68"/>
      <c r="Y139" s="68"/>
      <c r="Z139" s="68"/>
    </row>
    <row r="140" spans="1:26" ht="12.75">
      <c r="A140" s="175" t="s">
        <v>239</v>
      </c>
      <c r="B140" s="176"/>
      <c r="C140" s="176"/>
      <c r="D140" s="176"/>
      <c r="E140" s="176"/>
      <c r="F140" s="176"/>
      <c r="G140" s="77">
        <v>4555</v>
      </c>
      <c r="H140" s="77"/>
      <c r="I140" s="77"/>
      <c r="J140" s="77">
        <v>38113</v>
      </c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68"/>
      <c r="W140" s="68"/>
      <c r="X140" s="68"/>
      <c r="Y140" s="68"/>
      <c r="Z140" s="68"/>
    </row>
    <row r="141" spans="1:26" ht="12.75">
      <c r="A141" s="175" t="s">
        <v>161</v>
      </c>
      <c r="B141" s="176"/>
      <c r="C141" s="176"/>
      <c r="D141" s="176"/>
      <c r="E141" s="176"/>
      <c r="F141" s="176"/>
      <c r="G141" s="77">
        <v>43366</v>
      </c>
      <c r="H141" s="77"/>
      <c r="I141" s="77"/>
      <c r="J141" s="77">
        <v>231124</v>
      </c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68"/>
      <c r="W141" s="68"/>
      <c r="X141" s="68"/>
      <c r="Y141" s="68"/>
      <c r="Z141" s="68"/>
    </row>
    <row r="142" spans="1:26" s="138" customFormat="1" ht="12.75">
      <c r="A142" s="169" t="s">
        <v>240</v>
      </c>
      <c r="B142" s="170"/>
      <c r="C142" s="170"/>
      <c r="D142" s="170"/>
      <c r="E142" s="170"/>
      <c r="F142" s="171"/>
      <c r="G142" s="143">
        <v>43366</v>
      </c>
      <c r="H142" s="143"/>
      <c r="I142" s="143"/>
      <c r="J142" s="143">
        <v>231124</v>
      </c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58"/>
      <c r="W142" s="58"/>
      <c r="X142" s="58"/>
      <c r="Y142" s="58"/>
      <c r="Z142" s="58"/>
    </row>
    <row r="143" spans="1:26" s="141" customFormat="1" ht="12.75">
      <c r="A143" s="172" t="s">
        <v>621</v>
      </c>
      <c r="B143" s="173"/>
      <c r="C143" s="173"/>
      <c r="D143" s="173"/>
      <c r="E143" s="173"/>
      <c r="F143" s="174"/>
      <c r="G143" s="147">
        <v>114</v>
      </c>
      <c r="H143" s="145"/>
      <c r="I143" s="145"/>
      <c r="J143" s="147">
        <v>97</v>
      </c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0"/>
      <c r="W143" s="140"/>
      <c r="X143" s="140"/>
      <c r="Y143" s="140"/>
      <c r="Z143" s="140"/>
    </row>
    <row r="144" spans="1:26" s="141" customFormat="1" ht="12.75">
      <c r="A144" s="172" t="s">
        <v>622</v>
      </c>
      <c r="B144" s="173"/>
      <c r="C144" s="173"/>
      <c r="D144" s="173"/>
      <c r="E144" s="173"/>
      <c r="F144" s="174"/>
      <c r="G144" s="147">
        <v>67</v>
      </c>
      <c r="H144" s="145"/>
      <c r="I144" s="145"/>
      <c r="J144" s="147">
        <v>53</v>
      </c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0"/>
      <c r="W144" s="140"/>
      <c r="X144" s="140"/>
      <c r="Y144" s="140"/>
      <c r="Z144" s="140"/>
    </row>
    <row r="145" spans="1:26" ht="36">
      <c r="A145" s="175" t="s">
        <v>241</v>
      </c>
      <c r="B145" s="176"/>
      <c r="C145" s="176"/>
      <c r="D145" s="176"/>
      <c r="E145" s="176"/>
      <c r="F145" s="176"/>
      <c r="G145" s="77">
        <v>114596</v>
      </c>
      <c r="H145" s="77" t="s">
        <v>242</v>
      </c>
      <c r="I145" s="77" t="s">
        <v>243</v>
      </c>
      <c r="J145" s="77">
        <v>652882</v>
      </c>
      <c r="K145" s="78" t="s">
        <v>244</v>
      </c>
      <c r="L145" s="78"/>
      <c r="M145" s="78"/>
      <c r="N145" s="78"/>
      <c r="O145" s="78"/>
      <c r="P145" s="78"/>
      <c r="Q145" s="78"/>
      <c r="R145" s="78"/>
      <c r="S145" s="78"/>
      <c r="T145" s="78"/>
      <c r="U145" s="78" t="s">
        <v>245</v>
      </c>
      <c r="V145" s="68"/>
      <c r="W145" s="68"/>
      <c r="X145" s="68"/>
      <c r="Y145" s="68"/>
      <c r="Z145" s="68"/>
    </row>
    <row r="146" spans="1:26" ht="12.75">
      <c r="A146" s="175" t="s">
        <v>152</v>
      </c>
      <c r="B146" s="176"/>
      <c r="C146" s="176"/>
      <c r="D146" s="176"/>
      <c r="E146" s="176"/>
      <c r="F146" s="176"/>
      <c r="G146" s="77"/>
      <c r="H146" s="77"/>
      <c r="I146" s="77"/>
      <c r="J146" s="77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68"/>
      <c r="W146" s="68"/>
      <c r="X146" s="68"/>
      <c r="Y146" s="68"/>
      <c r="Z146" s="68"/>
    </row>
    <row r="147" spans="1:26" ht="12.75">
      <c r="A147" s="175" t="s">
        <v>153</v>
      </c>
      <c r="B147" s="176"/>
      <c r="C147" s="176"/>
      <c r="D147" s="176"/>
      <c r="E147" s="176"/>
      <c r="F147" s="176"/>
      <c r="G147" s="77">
        <v>12685</v>
      </c>
      <c r="H147" s="77"/>
      <c r="I147" s="77"/>
      <c r="J147" s="77">
        <v>156994</v>
      </c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68"/>
      <c r="W147" s="68"/>
      <c r="X147" s="68"/>
      <c r="Y147" s="68"/>
      <c r="Z147" s="68"/>
    </row>
    <row r="148" spans="1:26" ht="12.75">
      <c r="A148" s="175" t="s">
        <v>154</v>
      </c>
      <c r="B148" s="176"/>
      <c r="C148" s="176"/>
      <c r="D148" s="176"/>
      <c r="E148" s="176"/>
      <c r="F148" s="176"/>
      <c r="G148" s="77">
        <v>88660</v>
      </c>
      <c r="H148" s="77"/>
      <c r="I148" s="77"/>
      <c r="J148" s="77">
        <v>432979</v>
      </c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68"/>
      <c r="W148" s="68"/>
      <c r="X148" s="68"/>
      <c r="Y148" s="68"/>
      <c r="Z148" s="68"/>
    </row>
    <row r="149" spans="1:26" ht="12.75">
      <c r="A149" s="175" t="s">
        <v>155</v>
      </c>
      <c r="B149" s="176"/>
      <c r="C149" s="176"/>
      <c r="D149" s="176"/>
      <c r="E149" s="176"/>
      <c r="F149" s="176"/>
      <c r="G149" s="77">
        <v>14850</v>
      </c>
      <c r="H149" s="77"/>
      <c r="I149" s="77"/>
      <c r="J149" s="77">
        <v>83987</v>
      </c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68"/>
      <c r="W149" s="68"/>
      <c r="X149" s="68"/>
      <c r="Y149" s="68"/>
      <c r="Z149" s="68"/>
    </row>
    <row r="150" spans="1:26" ht="12.75">
      <c r="A150" s="183" t="s">
        <v>156</v>
      </c>
      <c r="B150" s="184"/>
      <c r="C150" s="184"/>
      <c r="D150" s="184"/>
      <c r="E150" s="184"/>
      <c r="F150" s="184"/>
      <c r="G150" s="77">
        <v>14332</v>
      </c>
      <c r="H150" s="77"/>
      <c r="I150" s="77"/>
      <c r="J150" s="77">
        <v>154963</v>
      </c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68"/>
      <c r="W150" s="68"/>
      <c r="X150" s="68"/>
      <c r="Y150" s="68"/>
      <c r="Z150" s="68"/>
    </row>
    <row r="151" spans="1:26" ht="12.75">
      <c r="A151" s="183" t="s">
        <v>157</v>
      </c>
      <c r="B151" s="184"/>
      <c r="C151" s="184"/>
      <c r="D151" s="184"/>
      <c r="E151" s="184"/>
      <c r="F151" s="184"/>
      <c r="G151" s="77">
        <v>8432</v>
      </c>
      <c r="H151" s="77"/>
      <c r="I151" s="77"/>
      <c r="J151" s="77">
        <v>83865</v>
      </c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68"/>
      <c r="W151" s="68"/>
      <c r="X151" s="68"/>
      <c r="Y151" s="68"/>
      <c r="Z151" s="68"/>
    </row>
    <row r="152" spans="1:26" ht="12.75">
      <c r="A152" s="183" t="s">
        <v>246</v>
      </c>
      <c r="B152" s="184"/>
      <c r="C152" s="184"/>
      <c r="D152" s="184"/>
      <c r="E152" s="184"/>
      <c r="F152" s="184"/>
      <c r="G152" s="77"/>
      <c r="H152" s="77"/>
      <c r="I152" s="77"/>
      <c r="J152" s="77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68"/>
      <c r="W152" s="68"/>
      <c r="X152" s="68"/>
      <c r="Y152" s="68"/>
      <c r="Z152" s="68"/>
    </row>
    <row r="153" spans="1:26" ht="12.75">
      <c r="A153" s="175" t="s">
        <v>159</v>
      </c>
      <c r="B153" s="176"/>
      <c r="C153" s="176"/>
      <c r="D153" s="176"/>
      <c r="E153" s="176"/>
      <c r="F153" s="176"/>
      <c r="G153" s="77">
        <v>136318</v>
      </c>
      <c r="H153" s="77"/>
      <c r="I153" s="77"/>
      <c r="J153" s="77">
        <v>889164</v>
      </c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68"/>
      <c r="W153" s="68"/>
      <c r="X153" s="68"/>
      <c r="Y153" s="68"/>
      <c r="Z153" s="68"/>
    </row>
    <row r="154" spans="1:26" ht="12.75">
      <c r="A154" s="175" t="s">
        <v>160</v>
      </c>
      <c r="B154" s="176"/>
      <c r="C154" s="176"/>
      <c r="D154" s="176"/>
      <c r="E154" s="176"/>
      <c r="F154" s="176"/>
      <c r="G154" s="77">
        <v>1042</v>
      </c>
      <c r="H154" s="77"/>
      <c r="I154" s="77"/>
      <c r="J154" s="77">
        <v>130</v>
      </c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68"/>
      <c r="W154" s="68"/>
      <c r="X154" s="68"/>
      <c r="Y154" s="68"/>
      <c r="Z154" s="68"/>
    </row>
    <row r="155" spans="1:26" ht="12.75">
      <c r="A155" s="175" t="s">
        <v>161</v>
      </c>
      <c r="B155" s="176"/>
      <c r="C155" s="176"/>
      <c r="D155" s="176"/>
      <c r="E155" s="176"/>
      <c r="F155" s="176"/>
      <c r="G155" s="77">
        <v>137360</v>
      </c>
      <c r="H155" s="77"/>
      <c r="I155" s="77"/>
      <c r="J155" s="77">
        <v>891710</v>
      </c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68"/>
      <c r="W155" s="68"/>
      <c r="X155" s="68"/>
      <c r="Y155" s="68"/>
      <c r="Z155" s="68"/>
    </row>
    <row r="156" spans="1:26" s="138" customFormat="1" ht="12.75">
      <c r="A156" s="169" t="s">
        <v>247</v>
      </c>
      <c r="B156" s="170"/>
      <c r="C156" s="170"/>
      <c r="D156" s="170"/>
      <c r="E156" s="170"/>
      <c r="F156" s="171"/>
      <c r="G156" s="136">
        <v>137360</v>
      </c>
      <c r="H156" s="136"/>
      <c r="I156" s="136"/>
      <c r="J156" s="136">
        <v>891710</v>
      </c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58"/>
      <c r="W156" s="58"/>
      <c r="X156" s="58"/>
      <c r="Y156" s="58"/>
      <c r="Z156" s="58"/>
    </row>
    <row r="157" spans="1:26" s="141" customFormat="1" ht="12.75">
      <c r="A157" s="172" t="s">
        <v>621</v>
      </c>
      <c r="B157" s="173"/>
      <c r="C157" s="173"/>
      <c r="D157" s="173"/>
      <c r="E157" s="173"/>
      <c r="F157" s="174"/>
      <c r="G157" s="142">
        <v>113</v>
      </c>
      <c r="H157" s="139"/>
      <c r="I157" s="139"/>
      <c r="J157" s="142">
        <v>97</v>
      </c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140"/>
      <c r="W157" s="140"/>
      <c r="X157" s="140"/>
      <c r="Y157" s="140"/>
      <c r="Z157" s="140"/>
    </row>
    <row r="158" spans="1:26" s="141" customFormat="1" ht="12.75">
      <c r="A158" s="172" t="s">
        <v>622</v>
      </c>
      <c r="B158" s="173"/>
      <c r="C158" s="173"/>
      <c r="D158" s="173"/>
      <c r="E158" s="173"/>
      <c r="F158" s="174"/>
      <c r="G158" s="142">
        <v>66</v>
      </c>
      <c r="H158" s="139"/>
      <c r="I158" s="139"/>
      <c r="J158" s="142">
        <v>53</v>
      </c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140"/>
      <c r="W158" s="140"/>
      <c r="X158" s="140"/>
      <c r="Y158" s="140"/>
      <c r="Z158" s="140"/>
    </row>
    <row r="159" spans="1:26" ht="12.75">
      <c r="A159" s="149"/>
      <c r="B159" s="150" t="s">
        <v>623</v>
      </c>
      <c r="C159" s="65"/>
      <c r="D159" s="66"/>
      <c r="E159" s="67"/>
      <c r="F159" s="66"/>
      <c r="G159" s="66"/>
      <c r="H159" s="66"/>
      <c r="I159" s="66"/>
      <c r="J159" s="148">
        <v>160508</v>
      </c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8"/>
      <c r="W159" s="68"/>
      <c r="X159" s="68"/>
      <c r="Y159" s="68"/>
      <c r="Z159" s="68"/>
    </row>
    <row r="160" spans="1:26" ht="12.75">
      <c r="A160" s="149"/>
      <c r="B160" s="150" t="s">
        <v>624</v>
      </c>
      <c r="C160" s="65"/>
      <c r="D160" s="66"/>
      <c r="E160" s="67"/>
      <c r="F160" s="66"/>
      <c r="G160" s="66"/>
      <c r="H160" s="66"/>
      <c r="I160" s="66"/>
      <c r="J160" s="148">
        <v>1052218</v>
      </c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8"/>
      <c r="W160" s="68"/>
      <c r="X160" s="68"/>
      <c r="Y160" s="68"/>
      <c r="Z160" s="68"/>
    </row>
    <row r="161" spans="1:26" ht="24">
      <c r="A161" s="149"/>
      <c r="B161" s="150" t="s">
        <v>625</v>
      </c>
      <c r="C161" s="65" t="s">
        <v>626</v>
      </c>
      <c r="D161" s="66" t="s">
        <v>627</v>
      </c>
      <c r="E161" s="67" t="s">
        <v>628</v>
      </c>
      <c r="F161" s="66">
        <f>32898</f>
        <v>32898</v>
      </c>
      <c r="G161" s="66"/>
      <c r="H161" s="66"/>
      <c r="I161" s="66"/>
      <c r="J161" s="148">
        <v>32898</v>
      </c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8"/>
      <c r="W161" s="68"/>
      <c r="X161" s="68"/>
      <c r="Y161" s="68"/>
      <c r="Z161" s="68"/>
    </row>
    <row r="162" spans="1:26" ht="12.75">
      <c r="A162" s="63"/>
      <c r="B162" s="64"/>
      <c r="C162" s="65"/>
      <c r="D162" s="66"/>
      <c r="E162" s="67"/>
      <c r="F162" s="66"/>
      <c r="G162" s="66"/>
      <c r="H162" s="66"/>
      <c r="I162" s="66"/>
      <c r="J162" s="66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8"/>
      <c r="W162" s="68"/>
      <c r="X162" s="68"/>
      <c r="Y162" s="68"/>
      <c r="Z162" s="68"/>
    </row>
    <row r="163" spans="1:26" ht="12.75">
      <c r="A163" s="177" t="s">
        <v>248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67"/>
      <c r="U163" s="67"/>
      <c r="V163" s="68"/>
      <c r="W163" s="68"/>
      <c r="X163" s="68"/>
      <c r="Y163" s="68"/>
      <c r="Z163" s="68"/>
    </row>
    <row r="164" spans="1:26" ht="12.75">
      <c r="A164" s="63"/>
      <c r="B164" s="64"/>
      <c r="C164" s="65"/>
      <c r="D164" s="66"/>
      <c r="E164" s="67"/>
      <c r="F164" s="66"/>
      <c r="G164" s="66"/>
      <c r="H164" s="66"/>
      <c r="I164" s="66"/>
      <c r="J164" s="66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8"/>
      <c r="W164" s="68"/>
      <c r="X164" s="68"/>
      <c r="Y164" s="68"/>
      <c r="Z164" s="68"/>
    </row>
    <row r="165" spans="1:26" ht="12.75">
      <c r="A165" s="179" t="s">
        <v>249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85" t="s">
        <v>250</v>
      </c>
      <c r="U165" s="85" t="s">
        <v>251</v>
      </c>
      <c r="V165" s="68"/>
      <c r="W165" s="68"/>
      <c r="X165" s="68"/>
      <c r="Y165" s="68"/>
      <c r="Z165" s="68"/>
    </row>
    <row r="166" spans="1:26" ht="12.75">
      <c r="A166" s="181" t="s">
        <v>252</v>
      </c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86"/>
      <c r="U166" s="89"/>
      <c r="V166" s="68"/>
      <c r="W166" s="68"/>
      <c r="X166" s="68"/>
      <c r="Y166" s="68"/>
      <c r="Z166" s="68"/>
    </row>
    <row r="167" spans="1:26" ht="12.75">
      <c r="A167" s="166" t="s">
        <v>253</v>
      </c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86"/>
      <c r="U167" s="89"/>
      <c r="V167" s="68"/>
      <c r="W167" s="68"/>
      <c r="X167" s="68"/>
      <c r="Y167" s="68"/>
      <c r="Z167" s="68"/>
    </row>
    <row r="168" spans="1:26" ht="12.75">
      <c r="A168" s="164" t="s">
        <v>254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87">
        <v>95</v>
      </c>
      <c r="U168" s="90">
        <v>50</v>
      </c>
      <c r="V168" s="68"/>
      <c r="W168" s="68"/>
      <c r="X168" s="68"/>
      <c r="Y168" s="68"/>
      <c r="Z168" s="68"/>
    </row>
    <row r="169" spans="1:26" ht="12.75">
      <c r="A169" s="164" t="s">
        <v>255</v>
      </c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87"/>
      <c r="U169" s="90"/>
      <c r="V169" s="68"/>
      <c r="W169" s="68"/>
      <c r="X169" s="68"/>
      <c r="Y169" s="68"/>
      <c r="Z169" s="68"/>
    </row>
    <row r="170" spans="1:26" ht="12.75">
      <c r="A170" s="164" t="s">
        <v>256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87"/>
      <c r="U170" s="90"/>
      <c r="V170" s="68"/>
      <c r="W170" s="68"/>
      <c r="X170" s="68"/>
      <c r="Y170" s="68"/>
      <c r="Z170" s="68"/>
    </row>
    <row r="171" spans="1:26" ht="12.75">
      <c r="A171" s="164" t="s">
        <v>257</v>
      </c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87">
        <v>80</v>
      </c>
      <c r="U171" s="90">
        <v>45</v>
      </c>
      <c r="V171" s="68"/>
      <c r="W171" s="68"/>
      <c r="X171" s="68"/>
      <c r="Y171" s="68"/>
      <c r="Z171" s="68"/>
    </row>
    <row r="172" spans="1:26" ht="12.75">
      <c r="A172" s="164" t="s">
        <v>258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87"/>
      <c r="U172" s="90"/>
      <c r="V172" s="68"/>
      <c r="W172" s="68"/>
      <c r="X172" s="68"/>
      <c r="Y172" s="68"/>
      <c r="Z172" s="68"/>
    </row>
    <row r="173" spans="1:26" ht="12.75">
      <c r="A173" s="164" t="s">
        <v>259</v>
      </c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87">
        <v>130</v>
      </c>
      <c r="U173" s="90">
        <v>89</v>
      </c>
      <c r="V173" s="68"/>
      <c r="W173" s="68"/>
      <c r="X173" s="68"/>
      <c r="Y173" s="68"/>
      <c r="Z173" s="68"/>
    </row>
    <row r="174" spans="1:26" ht="12.75">
      <c r="A174" s="164" t="s">
        <v>260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87"/>
      <c r="U174" s="90"/>
      <c r="V174" s="68"/>
      <c r="W174" s="68"/>
      <c r="X174" s="68"/>
      <c r="Y174" s="68"/>
      <c r="Z174" s="68"/>
    </row>
    <row r="175" spans="1:26" ht="12.75">
      <c r="A175" s="164" t="s">
        <v>261</v>
      </c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87"/>
      <c r="U175" s="90"/>
      <c r="V175" s="68"/>
      <c r="W175" s="68"/>
      <c r="X175" s="68"/>
      <c r="Y175" s="68"/>
      <c r="Z175" s="68"/>
    </row>
    <row r="176" spans="1:26" ht="12.75">
      <c r="A176" s="164" t="s">
        <v>262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87"/>
      <c r="U176" s="90"/>
      <c r="V176" s="68"/>
      <c r="W176" s="68"/>
      <c r="X176" s="68"/>
      <c r="Y176" s="68"/>
      <c r="Z176" s="68"/>
    </row>
    <row r="177" spans="1:26" ht="12.75">
      <c r="A177" s="164" t="s">
        <v>263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87"/>
      <c r="U177" s="90"/>
      <c r="V177" s="68"/>
      <c r="W177" s="68"/>
      <c r="X177" s="68"/>
      <c r="Y177" s="68"/>
      <c r="Z177" s="68"/>
    </row>
    <row r="178" spans="1:26" ht="12.75">
      <c r="A178" s="164" t="s">
        <v>264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87"/>
      <c r="U178" s="90"/>
      <c r="V178" s="68"/>
      <c r="W178" s="68"/>
      <c r="X178" s="68"/>
      <c r="Y178" s="68"/>
      <c r="Z178" s="68"/>
    </row>
    <row r="179" spans="1:26" ht="12.75">
      <c r="A179" s="164" t="s">
        <v>265</v>
      </c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87"/>
      <c r="U179" s="90"/>
      <c r="V179" s="68"/>
      <c r="W179" s="68"/>
      <c r="X179" s="68"/>
      <c r="Y179" s="68"/>
      <c r="Z179" s="68"/>
    </row>
    <row r="180" spans="1:26" ht="12.75">
      <c r="A180" s="164" t="s">
        <v>266</v>
      </c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87"/>
      <c r="U180" s="90"/>
      <c r="V180" s="68"/>
      <c r="W180" s="68"/>
      <c r="X180" s="68"/>
      <c r="Y180" s="68"/>
      <c r="Z180" s="68"/>
    </row>
    <row r="181" spans="1:26" ht="12.75">
      <c r="A181" s="164" t="s">
        <v>267</v>
      </c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87"/>
      <c r="U181" s="90"/>
      <c r="V181" s="68"/>
      <c r="W181" s="68"/>
      <c r="X181" s="68"/>
      <c r="Y181" s="68"/>
      <c r="Z181" s="68"/>
    </row>
    <row r="182" spans="1:26" ht="12.75">
      <c r="A182" s="164" t="s">
        <v>268</v>
      </c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87"/>
      <c r="U182" s="90"/>
      <c r="V182" s="68"/>
      <c r="W182" s="68"/>
      <c r="X182" s="68"/>
      <c r="Y182" s="68"/>
      <c r="Z182" s="68"/>
    </row>
    <row r="183" spans="1:26" ht="12.75">
      <c r="A183" s="164" t="s">
        <v>269</v>
      </c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87"/>
      <c r="U183" s="90"/>
      <c r="V183" s="68"/>
      <c r="W183" s="68"/>
      <c r="X183" s="68"/>
      <c r="Y183" s="68"/>
      <c r="Z183" s="68"/>
    </row>
    <row r="184" spans="1:26" ht="12.75">
      <c r="A184" s="164" t="s">
        <v>270</v>
      </c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87"/>
      <c r="U184" s="90"/>
      <c r="V184" s="68"/>
      <c r="W184" s="68"/>
      <c r="X184" s="68"/>
      <c r="Y184" s="68"/>
      <c r="Z184" s="68"/>
    </row>
    <row r="185" spans="1:26" ht="12.75">
      <c r="A185" s="164" t="s">
        <v>271</v>
      </c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87"/>
      <c r="U185" s="90"/>
      <c r="V185" s="68"/>
      <c r="W185" s="68"/>
      <c r="X185" s="68"/>
      <c r="Y185" s="68"/>
      <c r="Z185" s="68"/>
    </row>
    <row r="186" spans="1:26" ht="12.75">
      <c r="A186" s="164" t="s">
        <v>272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87"/>
      <c r="U186" s="90"/>
      <c r="V186" s="68"/>
      <c r="W186" s="68"/>
      <c r="X186" s="68"/>
      <c r="Y186" s="68"/>
      <c r="Z186" s="68"/>
    </row>
    <row r="187" spans="1:26" ht="12.75">
      <c r="A187" s="164" t="s">
        <v>273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87"/>
      <c r="U187" s="90"/>
      <c r="V187" s="68"/>
      <c r="W187" s="68"/>
      <c r="X187" s="68"/>
      <c r="Y187" s="68"/>
      <c r="Z187" s="68"/>
    </row>
    <row r="188" spans="1:26" ht="12.75">
      <c r="A188" s="164" t="s">
        <v>274</v>
      </c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87"/>
      <c r="U188" s="90"/>
      <c r="V188" s="68"/>
      <c r="W188" s="68"/>
      <c r="X188" s="68"/>
      <c r="Y188" s="68"/>
      <c r="Z188" s="68"/>
    </row>
    <row r="189" spans="1:26" ht="12.75">
      <c r="A189" s="164" t="s">
        <v>275</v>
      </c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87"/>
      <c r="U189" s="90"/>
      <c r="V189" s="68"/>
      <c r="W189" s="68"/>
      <c r="X189" s="68"/>
      <c r="Y189" s="68"/>
      <c r="Z189" s="68"/>
    </row>
    <row r="190" spans="1:26" ht="12.75">
      <c r="A190" s="164" t="s">
        <v>276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87">
        <v>130</v>
      </c>
      <c r="U190" s="90">
        <v>85</v>
      </c>
      <c r="V190" s="68"/>
      <c r="W190" s="68"/>
      <c r="X190" s="68"/>
      <c r="Y190" s="68"/>
      <c r="Z190" s="68"/>
    </row>
    <row r="191" spans="1:26" ht="12.75">
      <c r="A191" s="164" t="s">
        <v>277</v>
      </c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87"/>
      <c r="U191" s="90"/>
      <c r="V191" s="68"/>
      <c r="W191" s="68"/>
      <c r="X191" s="68"/>
      <c r="Y191" s="68"/>
      <c r="Z191" s="68"/>
    </row>
    <row r="192" spans="1:26" ht="12.75">
      <c r="A192" s="164" t="s">
        <v>278</v>
      </c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87"/>
      <c r="U192" s="90"/>
      <c r="V192" s="68"/>
      <c r="W192" s="68"/>
      <c r="X192" s="68"/>
      <c r="Y192" s="68"/>
      <c r="Z192" s="68"/>
    </row>
    <row r="193" spans="1:26" ht="12.75">
      <c r="A193" s="164" t="s">
        <v>279</v>
      </c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87">
        <v>90</v>
      </c>
      <c r="U193" s="90">
        <v>70</v>
      </c>
      <c r="V193" s="68"/>
      <c r="W193" s="68"/>
      <c r="X193" s="68"/>
      <c r="Y193" s="68"/>
      <c r="Z193" s="68"/>
    </row>
    <row r="194" spans="1:26" ht="12.75">
      <c r="A194" s="164" t="s">
        <v>280</v>
      </c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87"/>
      <c r="U194" s="90"/>
      <c r="V194" s="68"/>
      <c r="W194" s="68"/>
      <c r="X194" s="68"/>
      <c r="Y194" s="68"/>
      <c r="Z194" s="68"/>
    </row>
    <row r="195" spans="1:26" ht="12.75">
      <c r="A195" s="164" t="s">
        <v>281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87"/>
      <c r="U195" s="90"/>
      <c r="V195" s="68"/>
      <c r="W195" s="68"/>
      <c r="X195" s="68"/>
      <c r="Y195" s="68"/>
      <c r="Z195" s="68"/>
    </row>
    <row r="196" spans="1:26" ht="12.75">
      <c r="A196" s="164" t="s">
        <v>282</v>
      </c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87">
        <v>100</v>
      </c>
      <c r="U196" s="90">
        <v>70</v>
      </c>
      <c r="V196" s="68"/>
      <c r="W196" s="68"/>
      <c r="X196" s="68"/>
      <c r="Y196" s="68"/>
      <c r="Z196" s="68"/>
    </row>
    <row r="197" spans="1:26" ht="12.75">
      <c r="A197" s="164" t="s">
        <v>283</v>
      </c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87"/>
      <c r="U197" s="90"/>
      <c r="V197" s="68"/>
      <c r="W197" s="68"/>
      <c r="X197" s="68"/>
      <c r="Y197" s="68"/>
      <c r="Z197" s="68"/>
    </row>
    <row r="198" spans="1:26" ht="12.75">
      <c r="A198" s="164" t="s">
        <v>284</v>
      </c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87"/>
      <c r="U198" s="90"/>
      <c r="V198" s="68"/>
      <c r="W198" s="68"/>
      <c r="X198" s="68"/>
      <c r="Y198" s="68"/>
      <c r="Z198" s="68"/>
    </row>
    <row r="199" spans="1:26" ht="12.75">
      <c r="A199" s="164" t="s">
        <v>285</v>
      </c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87"/>
      <c r="U199" s="90"/>
      <c r="V199" s="68"/>
      <c r="W199" s="68"/>
      <c r="X199" s="68"/>
      <c r="Y199" s="68"/>
      <c r="Z199" s="68"/>
    </row>
    <row r="200" spans="1:26" ht="12.75">
      <c r="A200" s="164" t="s">
        <v>286</v>
      </c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87"/>
      <c r="U200" s="90"/>
      <c r="V200" s="68"/>
      <c r="W200" s="68"/>
      <c r="X200" s="68"/>
      <c r="Y200" s="68"/>
      <c r="Z200" s="68"/>
    </row>
    <row r="201" spans="1:26" ht="12.75">
      <c r="A201" s="166" t="s">
        <v>287</v>
      </c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87"/>
      <c r="U201" s="90"/>
      <c r="V201" s="68"/>
      <c r="W201" s="68"/>
      <c r="X201" s="68"/>
      <c r="Y201" s="68"/>
      <c r="Z201" s="68"/>
    </row>
    <row r="202" spans="1:26" ht="12.75">
      <c r="A202" s="164" t="s">
        <v>288</v>
      </c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87">
        <v>78</v>
      </c>
      <c r="U202" s="90">
        <v>63</v>
      </c>
      <c r="V202" s="68"/>
      <c r="W202" s="68"/>
      <c r="X202" s="68"/>
      <c r="Y202" s="68"/>
      <c r="Z202" s="68"/>
    </row>
    <row r="203" spans="1:26" ht="12.75">
      <c r="A203" s="164" t="s">
        <v>289</v>
      </c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87">
        <v>74</v>
      </c>
      <c r="U203" s="90">
        <v>50</v>
      </c>
      <c r="V203" s="68"/>
      <c r="W203" s="68"/>
      <c r="X203" s="68"/>
      <c r="Y203" s="68"/>
      <c r="Z203" s="68"/>
    </row>
    <row r="204" spans="1:26" ht="12.75">
      <c r="A204" s="164" t="s">
        <v>290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87"/>
      <c r="U204" s="90"/>
      <c r="V204" s="68"/>
      <c r="W204" s="68"/>
      <c r="X204" s="68"/>
      <c r="Y204" s="68"/>
      <c r="Z204" s="68"/>
    </row>
    <row r="205" spans="1:26" ht="12.75">
      <c r="A205" s="164" t="s">
        <v>291</v>
      </c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87"/>
      <c r="U205" s="90"/>
      <c r="V205" s="68"/>
      <c r="W205" s="68"/>
      <c r="X205" s="68"/>
      <c r="Y205" s="68"/>
      <c r="Z205" s="68"/>
    </row>
    <row r="206" spans="1:26" ht="12.75">
      <c r="A206" s="164" t="s">
        <v>292</v>
      </c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87">
        <v>108</v>
      </c>
      <c r="U206" s="90">
        <v>68</v>
      </c>
      <c r="V206" s="68"/>
      <c r="W206" s="68"/>
      <c r="X206" s="68"/>
      <c r="Y206" s="68"/>
      <c r="Z206" s="68"/>
    </row>
    <row r="207" spans="1:26" ht="12.75">
      <c r="A207" s="164" t="s">
        <v>293</v>
      </c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87"/>
      <c r="U207" s="90"/>
      <c r="V207" s="68"/>
      <c r="W207" s="68"/>
      <c r="X207" s="68"/>
      <c r="Y207" s="68"/>
      <c r="Z207" s="68"/>
    </row>
    <row r="208" spans="1:26" ht="12.75">
      <c r="A208" s="164" t="s">
        <v>294</v>
      </c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87"/>
      <c r="U208" s="90"/>
      <c r="V208" s="68"/>
      <c r="W208" s="68"/>
      <c r="X208" s="68"/>
      <c r="Y208" s="68"/>
      <c r="Z208" s="68"/>
    </row>
    <row r="209" spans="1:26" ht="12.75">
      <c r="A209" s="166" t="s">
        <v>295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87"/>
      <c r="U209" s="90"/>
      <c r="V209" s="68"/>
      <c r="W209" s="68"/>
      <c r="X209" s="68"/>
      <c r="Y209" s="68"/>
      <c r="Z209" s="68"/>
    </row>
    <row r="210" spans="1:26" ht="12.75">
      <c r="A210" s="164" t="s">
        <v>296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87">
        <v>128</v>
      </c>
      <c r="U210" s="90">
        <v>83</v>
      </c>
      <c r="V210" s="68"/>
      <c r="W210" s="68"/>
      <c r="X210" s="68"/>
      <c r="Y210" s="68"/>
      <c r="Z210" s="68"/>
    </row>
    <row r="211" spans="1:26" ht="12.75">
      <c r="A211" s="164" t="s">
        <v>297</v>
      </c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87"/>
      <c r="U211" s="90"/>
      <c r="V211" s="68"/>
      <c r="W211" s="68"/>
      <c r="X211" s="68"/>
      <c r="Y211" s="68"/>
      <c r="Z211" s="68"/>
    </row>
    <row r="212" spans="1:26" ht="12.75">
      <c r="A212" s="166" t="s">
        <v>298</v>
      </c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87"/>
      <c r="U212" s="90"/>
      <c r="V212" s="68"/>
      <c r="W212" s="68"/>
      <c r="X212" s="68"/>
      <c r="Y212" s="68"/>
      <c r="Z212" s="68"/>
    </row>
    <row r="213" spans="1:26" ht="12.75">
      <c r="A213" s="164" t="s">
        <v>299</v>
      </c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87">
        <v>80</v>
      </c>
      <c r="U213" s="90">
        <v>60</v>
      </c>
      <c r="V213" s="68"/>
      <c r="W213" s="68"/>
      <c r="X213" s="68"/>
      <c r="Y213" s="68"/>
      <c r="Z213" s="68"/>
    </row>
    <row r="214" spans="1:26" ht="12.75">
      <c r="A214" s="167" t="s">
        <v>300</v>
      </c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88"/>
      <c r="U214" s="91"/>
      <c r="V214" s="68"/>
      <c r="W214" s="68"/>
      <c r="X214" s="68"/>
      <c r="Y214" s="68"/>
      <c r="Z214" s="68"/>
    </row>
    <row r="215" spans="1:26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8"/>
      <c r="W215" s="68"/>
      <c r="X215" s="68"/>
      <c r="Y215" s="68"/>
      <c r="Z215" s="68"/>
    </row>
    <row r="216" spans="1:26" ht="12.75">
      <c r="A216" s="151"/>
      <c r="B216" s="152" t="s">
        <v>629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68"/>
      <c r="W216" s="68"/>
      <c r="X216" s="68"/>
      <c r="Y216" s="68"/>
      <c r="Z216" s="68"/>
    </row>
    <row r="217" spans="1:26" ht="12.75">
      <c r="A217" s="153"/>
      <c r="B217" s="152" t="s">
        <v>630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>
      <c r="A218" s="44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>
      <c r="A219" s="70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>
      <c r="A220" s="60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45"/>
      <c r="W220" s="45"/>
      <c r="X220" s="45"/>
      <c r="Y220" s="45"/>
      <c r="Z220" s="45"/>
    </row>
    <row r="221" spans="22:26" ht="12.75">
      <c r="V221" s="71"/>
      <c r="W221" s="71"/>
      <c r="X221" s="71"/>
      <c r="Y221" s="71"/>
      <c r="Z221" s="71"/>
    </row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</sheetData>
  <sheetProtection/>
  <mergeCells count="129">
    <mergeCell ref="J2:U2"/>
    <mergeCell ref="J3:U3"/>
    <mergeCell ref="J5:U5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A26:A28"/>
    <mergeCell ref="B26:B28"/>
    <mergeCell ref="C26:C28"/>
    <mergeCell ref="D26:F26"/>
    <mergeCell ref="D27:D28"/>
    <mergeCell ref="J26:U26"/>
    <mergeCell ref="G27:G28"/>
    <mergeCell ref="J18:K18"/>
    <mergeCell ref="J19:K19"/>
    <mergeCell ref="A11:U11"/>
    <mergeCell ref="A12:U12"/>
    <mergeCell ref="A13:U13"/>
    <mergeCell ref="A14:U14"/>
    <mergeCell ref="J16:U16"/>
    <mergeCell ref="G17:H17"/>
    <mergeCell ref="A30:U30"/>
    <mergeCell ref="A31:U31"/>
    <mergeCell ref="A51:U51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4:F94"/>
    <mergeCell ref="A95:U95"/>
    <mergeCell ref="A96:U96"/>
    <mergeCell ref="A128:F128"/>
    <mergeCell ref="A92:F92"/>
    <mergeCell ref="A93:F93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4:F144"/>
    <mergeCell ref="A145:F145"/>
    <mergeCell ref="A146:F146"/>
    <mergeCell ref="A147:F147"/>
    <mergeCell ref="A148:F148"/>
    <mergeCell ref="A142:F142"/>
    <mergeCell ref="A143:F143"/>
    <mergeCell ref="A149:F149"/>
    <mergeCell ref="A150:F150"/>
    <mergeCell ref="A151:F151"/>
    <mergeCell ref="A152:F152"/>
    <mergeCell ref="A153:F153"/>
    <mergeCell ref="A154:F154"/>
    <mergeCell ref="A155:F155"/>
    <mergeCell ref="A158:F158"/>
    <mergeCell ref="A163:S163"/>
    <mergeCell ref="A165:S165"/>
    <mergeCell ref="A166:S166"/>
    <mergeCell ref="A167:S167"/>
    <mergeCell ref="A168:S168"/>
    <mergeCell ref="A169:S169"/>
    <mergeCell ref="A170:S170"/>
    <mergeCell ref="A171:S171"/>
    <mergeCell ref="A172:S172"/>
    <mergeCell ref="A173:S173"/>
    <mergeCell ref="A174:S174"/>
    <mergeCell ref="A175:S175"/>
    <mergeCell ref="A176:S176"/>
    <mergeCell ref="A177:S177"/>
    <mergeCell ref="A178:S178"/>
    <mergeCell ref="A179:S179"/>
    <mergeCell ref="A180:S180"/>
    <mergeCell ref="A181:S181"/>
    <mergeCell ref="A182:S182"/>
    <mergeCell ref="A183:S183"/>
    <mergeCell ref="A184:S184"/>
    <mergeCell ref="A185:S185"/>
    <mergeCell ref="A186:S186"/>
    <mergeCell ref="A187:S187"/>
    <mergeCell ref="A188:S188"/>
    <mergeCell ref="A189:S189"/>
    <mergeCell ref="A190:S190"/>
    <mergeCell ref="A191:S191"/>
    <mergeCell ref="A192:S192"/>
    <mergeCell ref="A193:S193"/>
    <mergeCell ref="A194:S194"/>
    <mergeCell ref="A195:S195"/>
    <mergeCell ref="A196:S196"/>
    <mergeCell ref="A197:S197"/>
    <mergeCell ref="A207:S207"/>
    <mergeCell ref="A208:S208"/>
    <mergeCell ref="A209:S209"/>
    <mergeCell ref="A198:S198"/>
    <mergeCell ref="A199:S199"/>
    <mergeCell ref="A200:S200"/>
    <mergeCell ref="A201:S201"/>
    <mergeCell ref="A202:S202"/>
    <mergeCell ref="A203:S203"/>
    <mergeCell ref="A210:S210"/>
    <mergeCell ref="A211:S211"/>
    <mergeCell ref="A212:S212"/>
    <mergeCell ref="A213:S213"/>
    <mergeCell ref="A214:S214"/>
    <mergeCell ref="A156:F156"/>
    <mergeCell ref="A157:F157"/>
    <mergeCell ref="A204:S204"/>
    <mergeCell ref="A205:S205"/>
    <mergeCell ref="A206:S20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142"/>
  <sheetViews>
    <sheetView showGridLines="0" tabSelected="1" zoomScalePageLayoutView="0" workbookViewId="0" topLeftCell="A1">
      <selection activeCell="E12" sqref="E12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ht="12.75"/>
    <row r="2" spans="10:14" ht="12.75">
      <c r="J2" s="228" t="s">
        <v>638</v>
      </c>
      <c r="K2" s="228"/>
      <c r="L2" s="228"/>
      <c r="M2" s="228"/>
      <c r="N2" s="228"/>
    </row>
    <row r="3" spans="11:14" ht="12.75">
      <c r="K3" s="228" t="s">
        <v>641</v>
      </c>
      <c r="L3" s="228"/>
      <c r="M3" s="228"/>
      <c r="N3" s="228"/>
    </row>
    <row r="4" ht="12.75"/>
    <row r="5" spans="1:14" s="3" customFormat="1" ht="12.75" customHeight="1">
      <c r="A5" s="4" t="s">
        <v>511</v>
      </c>
      <c r="B5" s="2"/>
      <c r="C5" s="2"/>
      <c r="D5" s="2"/>
      <c r="K5" s="229" t="s">
        <v>640</v>
      </c>
      <c r="L5" s="229"/>
      <c r="M5" s="229"/>
      <c r="N5" s="229"/>
    </row>
    <row r="6" spans="1:12" s="3" customFormat="1" ht="12.75">
      <c r="A6" s="1"/>
      <c r="B6" s="2"/>
      <c r="C6" s="2"/>
      <c r="D6" s="2"/>
      <c r="L6" s="28"/>
    </row>
    <row r="7" spans="1:12" s="3" customFormat="1" ht="12.75">
      <c r="A7" s="4" t="s">
        <v>631</v>
      </c>
      <c r="B7" s="2"/>
      <c r="C7" s="2"/>
      <c r="D7" s="2"/>
      <c r="L7" s="28"/>
    </row>
    <row r="8" spans="1:23" s="3" customFormat="1" ht="14.25">
      <c r="A8" s="223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5"/>
      <c r="P8" s="5"/>
      <c r="Q8" s="5"/>
      <c r="R8" s="5"/>
      <c r="S8" s="5"/>
      <c r="T8" s="5"/>
      <c r="U8" s="5"/>
      <c r="V8" s="5"/>
      <c r="W8" s="5"/>
    </row>
    <row r="9" spans="1:23" s="3" customFormat="1" ht="11.25">
      <c r="A9" s="224" t="s">
        <v>32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1.25">
      <c r="A10" s="224" t="s">
        <v>642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1.25">
      <c r="A11" s="225" t="s">
        <v>513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4"/>
      <c r="P11" s="4"/>
      <c r="Q11" s="4"/>
      <c r="R11" s="4"/>
      <c r="S11" s="4"/>
      <c r="T11" s="4"/>
      <c r="U11" s="4"/>
      <c r="V11" s="4"/>
      <c r="W11" s="4"/>
    </row>
    <row r="12" spans="4:13" s="3" customFormat="1" ht="12.75">
      <c r="D12" s="3" t="s">
        <v>508</v>
      </c>
      <c r="I12" s="155"/>
      <c r="J12" s="155" t="s">
        <v>509</v>
      </c>
      <c r="K12" s="155"/>
      <c r="L12" s="156"/>
      <c r="M12" s="155"/>
    </row>
    <row r="13" spans="7:23" s="3" customFormat="1" ht="12.75" customHeight="1">
      <c r="G13" s="220" t="s">
        <v>18</v>
      </c>
      <c r="H13" s="221"/>
      <c r="I13" s="221"/>
      <c r="J13" s="220" t="s">
        <v>19</v>
      </c>
      <c r="K13" s="221"/>
      <c r="L13" s="221"/>
      <c r="M13" s="222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4:23" s="3" customFormat="1" ht="12.75">
      <c r="D14" s="1" t="s">
        <v>3</v>
      </c>
      <c r="G14" s="207">
        <f>137360/1000</f>
        <v>137.36</v>
      </c>
      <c r="H14" s="208"/>
      <c r="I14" s="16" t="s">
        <v>4</v>
      </c>
      <c r="J14" s="209" t="s">
        <v>507</v>
      </c>
      <c r="K14" s="210"/>
      <c r="L14" s="29"/>
      <c r="M14" s="15" t="s">
        <v>4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4:20" s="3" customFormat="1" ht="12.75">
      <c r="D15" s="27" t="s">
        <v>34</v>
      </c>
      <c r="F15" s="7"/>
      <c r="G15" s="207">
        <f>0/1000</f>
        <v>0</v>
      </c>
      <c r="H15" s="208"/>
      <c r="I15" s="15" t="s">
        <v>4</v>
      </c>
      <c r="J15" s="209">
        <f>0/1000</f>
        <v>0</v>
      </c>
      <c r="K15" s="210"/>
      <c r="L15" s="29"/>
      <c r="M15" s="15" t="s">
        <v>4</v>
      </c>
      <c r="N15" s="24"/>
      <c r="O15" s="24"/>
      <c r="P15" s="24"/>
      <c r="Q15" s="24"/>
      <c r="R15" s="24"/>
      <c r="S15" s="24"/>
      <c r="T15" s="24"/>
    </row>
    <row r="16" spans="4:20" s="3" customFormat="1" ht="12.75">
      <c r="D16" s="27" t="s">
        <v>35</v>
      </c>
      <c r="F16" s="7"/>
      <c r="G16" s="207">
        <f>1042/1000</f>
        <v>1.042</v>
      </c>
      <c r="H16" s="208"/>
      <c r="I16" s="15" t="s">
        <v>4</v>
      </c>
      <c r="J16" s="209">
        <f>130/1000</f>
        <v>0.13</v>
      </c>
      <c r="K16" s="210"/>
      <c r="L16" s="29"/>
      <c r="M16" s="15" t="s">
        <v>4</v>
      </c>
      <c r="N16" s="24"/>
      <c r="O16" s="24"/>
      <c r="P16" s="24"/>
      <c r="Q16" s="24"/>
      <c r="R16" s="24"/>
      <c r="S16" s="24"/>
      <c r="T16" s="24"/>
    </row>
    <row r="17" spans="4:23" s="3" customFormat="1" ht="12.75">
      <c r="D17" s="1" t="s">
        <v>5</v>
      </c>
      <c r="G17" s="207">
        <f>(O17+O18)/1000</f>
        <v>1.0505499999999999</v>
      </c>
      <c r="H17" s="208"/>
      <c r="I17" s="16" t="s">
        <v>6</v>
      </c>
      <c r="J17" s="209">
        <f>(P17+P18)/1000</f>
        <v>1.0505499999999999</v>
      </c>
      <c r="K17" s="210"/>
      <c r="L17" s="33">
        <v>11086</v>
      </c>
      <c r="M17" s="15" t="s">
        <v>6</v>
      </c>
      <c r="N17" s="24"/>
      <c r="O17" s="33">
        <v>944.88</v>
      </c>
      <c r="P17" s="34">
        <v>944.88</v>
      </c>
      <c r="Q17" s="24"/>
      <c r="R17" s="24"/>
      <c r="S17" s="24"/>
      <c r="T17" s="24"/>
      <c r="U17" s="24"/>
      <c r="V17" s="24"/>
      <c r="W17" s="25"/>
    </row>
    <row r="18" spans="4:23" s="3" customFormat="1" ht="12.75">
      <c r="D18" s="1" t="s">
        <v>7</v>
      </c>
      <c r="G18" s="207">
        <f>12685/1000</f>
        <v>12.685</v>
      </c>
      <c r="H18" s="208"/>
      <c r="I18" s="16" t="s">
        <v>4</v>
      </c>
      <c r="J18" s="209">
        <f>156994/1000</f>
        <v>156.994</v>
      </c>
      <c r="K18" s="210"/>
      <c r="L18" s="34">
        <v>135916</v>
      </c>
      <c r="M18" s="15" t="s">
        <v>4</v>
      </c>
      <c r="N18" s="24"/>
      <c r="O18" s="33">
        <v>105.67</v>
      </c>
      <c r="P18" s="34">
        <v>105.67</v>
      </c>
      <c r="Q18" s="24"/>
      <c r="R18" s="24"/>
      <c r="S18" s="24"/>
      <c r="T18" s="24"/>
      <c r="U18" s="24"/>
      <c r="V18" s="24"/>
      <c r="W18" s="25"/>
    </row>
    <row r="19" spans="6:23" s="3" customFormat="1" ht="12.75">
      <c r="F19" s="2"/>
      <c r="G19" s="18"/>
      <c r="H19" s="18"/>
      <c r="I19" s="20"/>
      <c r="J19" s="19"/>
      <c r="K19" s="21"/>
      <c r="L19" s="33">
        <v>1599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</row>
    <row r="20" spans="2:23" s="3" customFormat="1" ht="12.75">
      <c r="B20" s="2"/>
      <c r="C20" s="2"/>
      <c r="D20" s="2"/>
      <c r="F20" s="7"/>
      <c r="G20" s="14"/>
      <c r="H20" s="14"/>
      <c r="I20" s="8"/>
      <c r="J20" s="9"/>
      <c r="K20" s="9"/>
      <c r="L20" s="34">
        <v>21078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</row>
    <row r="21" spans="1:5" s="3" customFormat="1" ht="11.25">
      <c r="A21" s="1" t="str">
        <f>"Составлена в базисных ценах на 01.2000 г. и текущих ценах на "&amp;IF(LEN(L21)&gt;3,MID(L21,4,LEN(L21)),L21)</f>
        <v>Составлена в базисных ценах на 01.2000 г. и текущих ценах на </v>
      </c>
      <c r="E21" s="3" t="s">
        <v>514</v>
      </c>
    </row>
    <row r="22" spans="1:12" s="3" customFormat="1" ht="13.5" thickBot="1">
      <c r="A22" s="10"/>
      <c r="L22" s="28"/>
    </row>
    <row r="23" spans="1:14" s="11" customFormat="1" ht="23.25" customHeight="1" thickBot="1">
      <c r="A23" s="211" t="s">
        <v>8</v>
      </c>
      <c r="B23" s="211" t="s">
        <v>0</v>
      </c>
      <c r="C23" s="211" t="s">
        <v>20</v>
      </c>
      <c r="D23" s="17" t="s">
        <v>21</v>
      </c>
      <c r="E23" s="211" t="s">
        <v>22</v>
      </c>
      <c r="F23" s="215" t="s">
        <v>23</v>
      </c>
      <c r="G23" s="216"/>
      <c r="H23" s="215" t="s">
        <v>24</v>
      </c>
      <c r="I23" s="219"/>
      <c r="J23" s="219"/>
      <c r="K23" s="216"/>
      <c r="L23" s="30"/>
      <c r="M23" s="211" t="s">
        <v>25</v>
      </c>
      <c r="N23" s="211" t="s">
        <v>26</v>
      </c>
    </row>
    <row r="24" spans="1:14" s="11" customFormat="1" ht="19.5" customHeight="1" thickBot="1">
      <c r="A24" s="212"/>
      <c r="B24" s="212"/>
      <c r="C24" s="212"/>
      <c r="D24" s="211" t="s">
        <v>31</v>
      </c>
      <c r="E24" s="212"/>
      <c r="F24" s="217"/>
      <c r="G24" s="218"/>
      <c r="H24" s="213" t="s">
        <v>27</v>
      </c>
      <c r="I24" s="214"/>
      <c r="J24" s="213" t="s">
        <v>28</v>
      </c>
      <c r="K24" s="214"/>
      <c r="L24" s="31"/>
      <c r="M24" s="212"/>
      <c r="N24" s="212"/>
    </row>
    <row r="25" spans="1:14" s="11" customFormat="1" ht="19.5" customHeight="1">
      <c r="A25" s="212"/>
      <c r="B25" s="212"/>
      <c r="C25" s="212"/>
      <c r="D25" s="212"/>
      <c r="E25" s="212"/>
      <c r="F25" s="92" t="s">
        <v>29</v>
      </c>
      <c r="G25" s="92" t="s">
        <v>30</v>
      </c>
      <c r="H25" s="92" t="s">
        <v>29</v>
      </c>
      <c r="I25" s="92" t="s">
        <v>30</v>
      </c>
      <c r="J25" s="92" t="s">
        <v>29</v>
      </c>
      <c r="K25" s="92" t="s">
        <v>30</v>
      </c>
      <c r="L25" s="31"/>
      <c r="M25" s="212"/>
      <c r="N25" s="212"/>
    </row>
    <row r="26" spans="1:14" ht="12.75">
      <c r="A26" s="93">
        <v>1</v>
      </c>
      <c r="B26" s="93">
        <v>2</v>
      </c>
      <c r="C26" s="93">
        <v>3</v>
      </c>
      <c r="D26" s="93">
        <v>4</v>
      </c>
      <c r="E26" s="93">
        <v>5</v>
      </c>
      <c r="F26" s="93">
        <v>6</v>
      </c>
      <c r="G26" s="93">
        <v>7</v>
      </c>
      <c r="H26" s="93">
        <v>8</v>
      </c>
      <c r="I26" s="93">
        <v>9</v>
      </c>
      <c r="J26" s="93">
        <v>10</v>
      </c>
      <c r="K26" s="93">
        <v>11</v>
      </c>
      <c r="L26" s="94"/>
      <c r="M26" s="93">
        <v>12</v>
      </c>
      <c r="N26" s="93">
        <v>13</v>
      </c>
    </row>
    <row r="27" spans="1:14" s="2" customFormat="1" ht="17.25" customHeight="1">
      <c r="A27" s="205" t="s">
        <v>301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  <row r="28" spans="1:14" ht="17.25" customHeight="1">
      <c r="A28" s="204" t="s">
        <v>302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</row>
    <row r="29" spans="1:14" s="2" customFormat="1" ht="12.75">
      <c r="A29" s="95">
        <v>1</v>
      </c>
      <c r="B29" s="96" t="s">
        <v>303</v>
      </c>
      <c r="C29" s="97" t="s">
        <v>304</v>
      </c>
      <c r="D29" s="98" t="s">
        <v>305</v>
      </c>
      <c r="E29" s="99">
        <v>53.24</v>
      </c>
      <c r="F29" s="100">
        <v>9.79</v>
      </c>
      <c r="G29" s="101">
        <v>521.22</v>
      </c>
      <c r="H29" s="100"/>
      <c r="I29" s="100"/>
      <c r="J29" s="100">
        <v>123.25</v>
      </c>
      <c r="K29" s="101">
        <v>6561.83</v>
      </c>
      <c r="L29" s="102"/>
      <c r="M29" s="100">
        <f aca="true" t="shared" si="0" ref="M29:M43">IF(ISNUMBER(K29/G29),IF(NOT(K29/G29=0),K29/G29," ")," ")</f>
        <v>12.589367253750815</v>
      </c>
      <c r="N29" s="98"/>
    </row>
    <row r="30" spans="1:14" s="2" customFormat="1" ht="12.75">
      <c r="A30" s="95">
        <v>2</v>
      </c>
      <c r="B30" s="96" t="s">
        <v>306</v>
      </c>
      <c r="C30" s="97" t="s">
        <v>307</v>
      </c>
      <c r="D30" s="98" t="s">
        <v>305</v>
      </c>
      <c r="E30" s="99">
        <v>18.52</v>
      </c>
      <c r="F30" s="100">
        <v>9.86</v>
      </c>
      <c r="G30" s="101">
        <v>182.6</v>
      </c>
      <c r="H30" s="100"/>
      <c r="I30" s="100"/>
      <c r="J30" s="100">
        <v>124.17</v>
      </c>
      <c r="K30" s="101">
        <v>2299.63</v>
      </c>
      <c r="L30" s="102"/>
      <c r="M30" s="100">
        <f t="shared" si="0"/>
        <v>12.59381161007667</v>
      </c>
      <c r="N30" s="98"/>
    </row>
    <row r="31" spans="1:14" s="2" customFormat="1" ht="12.75">
      <c r="A31" s="95">
        <v>3</v>
      </c>
      <c r="B31" s="96" t="s">
        <v>308</v>
      </c>
      <c r="C31" s="97" t="s">
        <v>309</v>
      </c>
      <c r="D31" s="98" t="s">
        <v>305</v>
      </c>
      <c r="E31" s="99">
        <v>139.64</v>
      </c>
      <c r="F31" s="100">
        <v>10.78</v>
      </c>
      <c r="G31" s="101">
        <v>1505.31</v>
      </c>
      <c r="H31" s="100"/>
      <c r="I31" s="100"/>
      <c r="J31" s="100">
        <v>135.81</v>
      </c>
      <c r="K31" s="101">
        <v>18964.51</v>
      </c>
      <c r="L31" s="102"/>
      <c r="M31" s="100">
        <f t="shared" si="0"/>
        <v>12.598408301280134</v>
      </c>
      <c r="N31" s="98"/>
    </row>
    <row r="32" spans="1:14" s="2" customFormat="1" ht="12.75">
      <c r="A32" s="95">
        <v>4</v>
      </c>
      <c r="B32" s="96" t="s">
        <v>310</v>
      </c>
      <c r="C32" s="97" t="s">
        <v>311</v>
      </c>
      <c r="D32" s="98" t="s">
        <v>305</v>
      </c>
      <c r="E32" s="99">
        <v>87.74</v>
      </c>
      <c r="F32" s="100">
        <v>10.92</v>
      </c>
      <c r="G32" s="101">
        <v>958.13</v>
      </c>
      <c r="H32" s="100"/>
      <c r="I32" s="100"/>
      <c r="J32" s="100">
        <v>137.49</v>
      </c>
      <c r="K32" s="101">
        <v>12063.37</v>
      </c>
      <c r="L32" s="102"/>
      <c r="M32" s="100">
        <f t="shared" si="0"/>
        <v>12.590535731059461</v>
      </c>
      <c r="N32" s="98"/>
    </row>
    <row r="33" spans="1:14" ht="12.75">
      <c r="A33" s="95">
        <v>5</v>
      </c>
      <c r="B33" s="96" t="s">
        <v>312</v>
      </c>
      <c r="C33" s="97" t="s">
        <v>313</v>
      </c>
      <c r="D33" s="98" t="s">
        <v>305</v>
      </c>
      <c r="E33" s="99">
        <v>5.1</v>
      </c>
      <c r="F33" s="100">
        <v>11.2</v>
      </c>
      <c r="G33" s="101">
        <v>57.12</v>
      </c>
      <c r="H33" s="100"/>
      <c r="I33" s="100"/>
      <c r="J33" s="100">
        <v>141.01</v>
      </c>
      <c r="K33" s="101">
        <v>719.15</v>
      </c>
      <c r="L33" s="102"/>
      <c r="M33" s="100">
        <f t="shared" si="0"/>
        <v>12.59016106442577</v>
      </c>
      <c r="N33" s="98"/>
    </row>
    <row r="34" spans="1:14" ht="12.75">
      <c r="A34" s="95">
        <v>6</v>
      </c>
      <c r="B34" s="96" t="s">
        <v>314</v>
      </c>
      <c r="C34" s="97" t="s">
        <v>315</v>
      </c>
      <c r="D34" s="98" t="s">
        <v>305</v>
      </c>
      <c r="E34" s="99">
        <v>91.91</v>
      </c>
      <c r="F34" s="100">
        <v>11.61</v>
      </c>
      <c r="G34" s="101">
        <v>1067.08</v>
      </c>
      <c r="H34" s="100"/>
      <c r="I34" s="100"/>
      <c r="J34" s="100">
        <v>146.22</v>
      </c>
      <c r="K34" s="101">
        <v>13439.08</v>
      </c>
      <c r="L34" s="102"/>
      <c r="M34" s="100">
        <f t="shared" si="0"/>
        <v>12.594257225325187</v>
      </c>
      <c r="N34" s="98"/>
    </row>
    <row r="35" spans="1:14" ht="12.75">
      <c r="A35" s="95">
        <v>7</v>
      </c>
      <c r="B35" s="96" t="s">
        <v>316</v>
      </c>
      <c r="C35" s="97" t="s">
        <v>317</v>
      </c>
      <c r="D35" s="98" t="s">
        <v>305</v>
      </c>
      <c r="E35" s="99">
        <v>95.88</v>
      </c>
      <c r="F35" s="100">
        <v>11.89</v>
      </c>
      <c r="G35" s="101">
        <v>1140.02</v>
      </c>
      <c r="H35" s="100"/>
      <c r="I35" s="100"/>
      <c r="J35" s="100">
        <v>149.74</v>
      </c>
      <c r="K35" s="101">
        <v>14357.08</v>
      </c>
      <c r="L35" s="102"/>
      <c r="M35" s="100">
        <f t="shared" si="0"/>
        <v>12.59370888230031</v>
      </c>
      <c r="N35" s="98"/>
    </row>
    <row r="36" spans="1:14" ht="12.75">
      <c r="A36" s="95">
        <v>8</v>
      </c>
      <c r="B36" s="96" t="s">
        <v>318</v>
      </c>
      <c r="C36" s="97" t="s">
        <v>319</v>
      </c>
      <c r="D36" s="98" t="s">
        <v>305</v>
      </c>
      <c r="E36" s="99">
        <v>208.03</v>
      </c>
      <c r="F36" s="100">
        <v>12.34</v>
      </c>
      <c r="G36" s="101">
        <v>2567.09</v>
      </c>
      <c r="H36" s="100"/>
      <c r="I36" s="100"/>
      <c r="J36" s="100">
        <v>155.41</v>
      </c>
      <c r="K36" s="101">
        <v>32329.95</v>
      </c>
      <c r="L36" s="102"/>
      <c r="M36" s="100">
        <f t="shared" si="0"/>
        <v>12.59400722218543</v>
      </c>
      <c r="N36" s="98"/>
    </row>
    <row r="37" spans="1:14" ht="12.75">
      <c r="A37" s="95">
        <v>9</v>
      </c>
      <c r="B37" s="96" t="s">
        <v>320</v>
      </c>
      <c r="C37" s="97" t="s">
        <v>321</v>
      </c>
      <c r="D37" s="98" t="s">
        <v>305</v>
      </c>
      <c r="E37" s="99">
        <v>22.44</v>
      </c>
      <c r="F37" s="100">
        <v>12.72</v>
      </c>
      <c r="G37" s="101">
        <v>285.44</v>
      </c>
      <c r="H37" s="100"/>
      <c r="I37" s="100"/>
      <c r="J37" s="100">
        <v>160.15</v>
      </c>
      <c r="K37" s="101">
        <v>3593.77</v>
      </c>
      <c r="L37" s="102"/>
      <c r="M37" s="100">
        <f t="shared" si="0"/>
        <v>12.590281670403588</v>
      </c>
      <c r="N37" s="98"/>
    </row>
    <row r="38" spans="1:14" ht="12.75">
      <c r="A38" s="95">
        <v>10</v>
      </c>
      <c r="B38" s="96" t="s">
        <v>322</v>
      </c>
      <c r="C38" s="97" t="s">
        <v>323</v>
      </c>
      <c r="D38" s="98" t="s">
        <v>305</v>
      </c>
      <c r="E38" s="99">
        <v>160.56</v>
      </c>
      <c r="F38" s="100">
        <v>12.91</v>
      </c>
      <c r="G38" s="101">
        <v>2072.83</v>
      </c>
      <c r="H38" s="100"/>
      <c r="I38" s="100"/>
      <c r="J38" s="100">
        <v>162.6</v>
      </c>
      <c r="K38" s="101">
        <v>26107.06</v>
      </c>
      <c r="L38" s="102"/>
      <c r="M38" s="100">
        <f t="shared" si="0"/>
        <v>12.594887183222937</v>
      </c>
      <c r="N38" s="98"/>
    </row>
    <row r="39" spans="1:14" ht="12.75">
      <c r="A39" s="95">
        <v>11</v>
      </c>
      <c r="B39" s="96" t="s">
        <v>324</v>
      </c>
      <c r="C39" s="97" t="s">
        <v>325</v>
      </c>
      <c r="D39" s="98" t="s">
        <v>305</v>
      </c>
      <c r="E39" s="99">
        <v>19.3</v>
      </c>
      <c r="F39" s="100">
        <v>13.46</v>
      </c>
      <c r="G39" s="101">
        <v>259.78</v>
      </c>
      <c r="H39" s="100"/>
      <c r="I39" s="100"/>
      <c r="J39" s="100">
        <v>169.49</v>
      </c>
      <c r="K39" s="101">
        <v>3271.15</v>
      </c>
      <c r="L39" s="102"/>
      <c r="M39" s="100">
        <f t="shared" si="0"/>
        <v>12.59200092385865</v>
      </c>
      <c r="N39" s="98"/>
    </row>
    <row r="40" spans="1:14" ht="12.75">
      <c r="A40" s="95">
        <v>12</v>
      </c>
      <c r="B40" s="96" t="s">
        <v>326</v>
      </c>
      <c r="C40" s="97" t="s">
        <v>327</v>
      </c>
      <c r="D40" s="98" t="s">
        <v>305</v>
      </c>
      <c r="E40" s="99">
        <v>30</v>
      </c>
      <c r="F40" s="100">
        <v>13.64</v>
      </c>
      <c r="G40" s="101">
        <v>409.2</v>
      </c>
      <c r="H40" s="100"/>
      <c r="I40" s="100"/>
      <c r="J40" s="100"/>
      <c r="K40" s="101"/>
      <c r="L40" s="102"/>
      <c r="M40" s="100" t="str">
        <f t="shared" si="0"/>
        <v> </v>
      </c>
      <c r="N40" s="98"/>
    </row>
    <row r="41" spans="1:14" ht="12.75">
      <c r="A41" s="95">
        <v>13</v>
      </c>
      <c r="B41" s="96" t="s">
        <v>328</v>
      </c>
      <c r="C41" s="97" t="s">
        <v>329</v>
      </c>
      <c r="D41" s="98" t="s">
        <v>305</v>
      </c>
      <c r="E41" s="99">
        <v>12.52</v>
      </c>
      <c r="F41" s="100">
        <v>14.02</v>
      </c>
      <c r="G41" s="101">
        <v>175.53</v>
      </c>
      <c r="H41" s="100"/>
      <c r="I41" s="100"/>
      <c r="J41" s="100">
        <v>176.54</v>
      </c>
      <c r="K41" s="101">
        <v>2210.28</v>
      </c>
      <c r="L41" s="102"/>
      <c r="M41" s="100">
        <f t="shared" si="0"/>
        <v>12.592035549478723</v>
      </c>
      <c r="N41" s="98"/>
    </row>
    <row r="42" spans="1:14" ht="12.75">
      <c r="A42" s="95">
        <v>14</v>
      </c>
      <c r="B42" s="96">
        <v>2</v>
      </c>
      <c r="C42" s="97" t="s">
        <v>330</v>
      </c>
      <c r="D42" s="98" t="s">
        <v>305</v>
      </c>
      <c r="E42" s="99">
        <v>105.67</v>
      </c>
      <c r="F42" s="100">
        <v>14.95</v>
      </c>
      <c r="G42" s="101">
        <v>1579.76</v>
      </c>
      <c r="H42" s="100"/>
      <c r="I42" s="100"/>
      <c r="J42" s="100">
        <v>271.76</v>
      </c>
      <c r="K42" s="101">
        <v>28716.9</v>
      </c>
      <c r="L42" s="102"/>
      <c r="M42" s="100">
        <f t="shared" si="0"/>
        <v>18.178014381931433</v>
      </c>
      <c r="N42" s="98"/>
    </row>
    <row r="43" spans="1:14" ht="12.75">
      <c r="A43" s="103"/>
      <c r="B43" s="104" t="s">
        <v>331</v>
      </c>
      <c r="C43" s="105" t="s">
        <v>332</v>
      </c>
      <c r="D43" s="106" t="s">
        <v>333</v>
      </c>
      <c r="E43" s="107"/>
      <c r="F43" s="108"/>
      <c r="G43" s="109">
        <v>11086</v>
      </c>
      <c r="H43" s="108"/>
      <c r="I43" s="108"/>
      <c r="J43" s="108"/>
      <c r="K43" s="109">
        <v>135916</v>
      </c>
      <c r="L43" s="110"/>
      <c r="M43" s="108">
        <f t="shared" si="0"/>
        <v>12.26014793433159</v>
      </c>
      <c r="N43" s="106"/>
    </row>
    <row r="44" spans="1:14" ht="17.25" customHeight="1">
      <c r="A44" s="204" t="s">
        <v>334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</row>
    <row r="45" spans="1:14" ht="22.5">
      <c r="A45" s="95">
        <v>16</v>
      </c>
      <c r="B45" s="96">
        <v>20129</v>
      </c>
      <c r="C45" s="97" t="s">
        <v>335</v>
      </c>
      <c r="D45" s="98" t="s">
        <v>336</v>
      </c>
      <c r="E45" s="99">
        <v>0.46</v>
      </c>
      <c r="F45" s="100">
        <v>92.76</v>
      </c>
      <c r="G45" s="101">
        <v>42.67</v>
      </c>
      <c r="H45" s="100"/>
      <c r="I45" s="100"/>
      <c r="J45" s="100">
        <v>530</v>
      </c>
      <c r="K45" s="101">
        <v>243.8</v>
      </c>
      <c r="L45" s="102"/>
      <c r="M45" s="100">
        <f aca="true" t="shared" si="1" ref="M45:M66">IF(ISNUMBER(K45/G45),IF(NOT(K45/G45=0),K45/G45," ")," ")</f>
        <v>5.713616123740333</v>
      </c>
      <c r="N45" s="98" t="s">
        <v>337</v>
      </c>
    </row>
    <row r="46" spans="1:14" ht="22.5">
      <c r="A46" s="95">
        <v>17</v>
      </c>
      <c r="B46" s="96">
        <v>21141</v>
      </c>
      <c r="C46" s="97" t="s">
        <v>338</v>
      </c>
      <c r="D46" s="98" t="s">
        <v>336</v>
      </c>
      <c r="E46" s="99">
        <v>7.91</v>
      </c>
      <c r="F46" s="100">
        <v>134.07</v>
      </c>
      <c r="G46" s="101">
        <v>1060.49</v>
      </c>
      <c r="H46" s="100"/>
      <c r="I46" s="100"/>
      <c r="J46" s="100">
        <v>801</v>
      </c>
      <c r="K46" s="101">
        <v>6335.91</v>
      </c>
      <c r="L46" s="102"/>
      <c r="M46" s="100">
        <f t="shared" si="1"/>
        <v>5.974511782289319</v>
      </c>
      <c r="N46" s="98" t="s">
        <v>337</v>
      </c>
    </row>
    <row r="47" spans="1:14" ht="22.5">
      <c r="A47" s="95">
        <v>18</v>
      </c>
      <c r="B47" s="96">
        <v>21243</v>
      </c>
      <c r="C47" s="97" t="s">
        <v>339</v>
      </c>
      <c r="D47" s="98" t="s">
        <v>336</v>
      </c>
      <c r="E47" s="99">
        <v>46.6</v>
      </c>
      <c r="F47" s="100">
        <v>107.27</v>
      </c>
      <c r="G47" s="101">
        <v>4998.78</v>
      </c>
      <c r="H47" s="100"/>
      <c r="I47" s="100"/>
      <c r="J47" s="100">
        <v>632</v>
      </c>
      <c r="K47" s="101">
        <v>29451.2</v>
      </c>
      <c r="L47" s="102"/>
      <c r="M47" s="100">
        <f t="shared" si="1"/>
        <v>5.891677569326916</v>
      </c>
      <c r="N47" s="98" t="s">
        <v>337</v>
      </c>
    </row>
    <row r="48" spans="1:14" ht="22.5">
      <c r="A48" s="95">
        <v>19</v>
      </c>
      <c r="B48" s="96">
        <v>30101</v>
      </c>
      <c r="C48" s="97" t="s">
        <v>340</v>
      </c>
      <c r="D48" s="98" t="s">
        <v>336</v>
      </c>
      <c r="E48" s="99">
        <v>0.03</v>
      </c>
      <c r="F48" s="100">
        <v>111.55</v>
      </c>
      <c r="G48" s="101">
        <v>3.35</v>
      </c>
      <c r="H48" s="100"/>
      <c r="I48" s="100"/>
      <c r="J48" s="100">
        <v>524</v>
      </c>
      <c r="K48" s="101">
        <v>15.72</v>
      </c>
      <c r="L48" s="102"/>
      <c r="M48" s="100">
        <f t="shared" si="1"/>
        <v>4.692537313432836</v>
      </c>
      <c r="N48" s="98" t="s">
        <v>337</v>
      </c>
    </row>
    <row r="49" spans="1:14" ht="22.5">
      <c r="A49" s="95">
        <v>20</v>
      </c>
      <c r="B49" s="96">
        <v>30401</v>
      </c>
      <c r="C49" s="97" t="s">
        <v>341</v>
      </c>
      <c r="D49" s="98" t="s">
        <v>336</v>
      </c>
      <c r="E49" s="99">
        <v>0.03</v>
      </c>
      <c r="F49" s="100">
        <v>2.31</v>
      </c>
      <c r="G49" s="101">
        <v>0.07</v>
      </c>
      <c r="H49" s="100"/>
      <c r="I49" s="100"/>
      <c r="J49" s="100">
        <v>9</v>
      </c>
      <c r="K49" s="101">
        <v>0.27</v>
      </c>
      <c r="L49" s="102"/>
      <c r="M49" s="100">
        <f t="shared" si="1"/>
        <v>3.857142857142857</v>
      </c>
      <c r="N49" s="98" t="s">
        <v>337</v>
      </c>
    </row>
    <row r="50" spans="1:14" ht="22.5">
      <c r="A50" s="95">
        <v>21</v>
      </c>
      <c r="B50" s="96">
        <v>40102</v>
      </c>
      <c r="C50" s="97" t="s">
        <v>342</v>
      </c>
      <c r="D50" s="98" t="s">
        <v>336</v>
      </c>
      <c r="E50" s="99">
        <v>3.89</v>
      </c>
      <c r="F50" s="100">
        <v>31.16</v>
      </c>
      <c r="G50" s="101">
        <v>121.22</v>
      </c>
      <c r="H50" s="100"/>
      <c r="I50" s="100"/>
      <c r="J50" s="100">
        <v>230</v>
      </c>
      <c r="K50" s="101">
        <v>894.7</v>
      </c>
      <c r="L50" s="102"/>
      <c r="M50" s="100">
        <f t="shared" si="1"/>
        <v>7.380795248308861</v>
      </c>
      <c r="N50" s="98" t="s">
        <v>337</v>
      </c>
    </row>
    <row r="51" spans="1:14" ht="33.75">
      <c r="A51" s="95">
        <v>22</v>
      </c>
      <c r="B51" s="96">
        <v>40202</v>
      </c>
      <c r="C51" s="97" t="s">
        <v>343</v>
      </c>
      <c r="D51" s="98" t="s">
        <v>336</v>
      </c>
      <c r="E51" s="99">
        <v>70.97</v>
      </c>
      <c r="F51" s="100">
        <v>34.63</v>
      </c>
      <c r="G51" s="101">
        <v>2457.69</v>
      </c>
      <c r="H51" s="100"/>
      <c r="I51" s="100"/>
      <c r="J51" s="100">
        <v>106</v>
      </c>
      <c r="K51" s="101">
        <v>7522.82</v>
      </c>
      <c r="L51" s="102"/>
      <c r="M51" s="100">
        <f t="shared" si="1"/>
        <v>3.0609311996224093</v>
      </c>
      <c r="N51" s="98" t="s">
        <v>337</v>
      </c>
    </row>
    <row r="52" spans="1:14" ht="22.5">
      <c r="A52" s="95">
        <v>23</v>
      </c>
      <c r="B52" s="96">
        <v>40502</v>
      </c>
      <c r="C52" s="97" t="s">
        <v>344</v>
      </c>
      <c r="D52" s="98" t="s">
        <v>336</v>
      </c>
      <c r="E52" s="99">
        <v>2.1</v>
      </c>
      <c r="F52" s="100">
        <v>7.84</v>
      </c>
      <c r="G52" s="101">
        <v>16.46</v>
      </c>
      <c r="H52" s="100"/>
      <c r="I52" s="100"/>
      <c r="J52" s="100"/>
      <c r="K52" s="101"/>
      <c r="L52" s="102"/>
      <c r="M52" s="100" t="str">
        <f t="shared" si="1"/>
        <v> </v>
      </c>
      <c r="N52" s="98"/>
    </row>
    <row r="53" spans="1:14" ht="22.5">
      <c r="A53" s="95">
        <v>24</v>
      </c>
      <c r="B53" s="96">
        <v>40504</v>
      </c>
      <c r="C53" s="97" t="s">
        <v>345</v>
      </c>
      <c r="D53" s="98" t="s">
        <v>336</v>
      </c>
      <c r="E53" s="99">
        <v>15.67</v>
      </c>
      <c r="F53" s="100">
        <v>1.29</v>
      </c>
      <c r="G53" s="101">
        <v>20.22</v>
      </c>
      <c r="H53" s="100"/>
      <c r="I53" s="100"/>
      <c r="J53" s="100">
        <v>5</v>
      </c>
      <c r="K53" s="101">
        <v>78.35</v>
      </c>
      <c r="L53" s="102"/>
      <c r="M53" s="100">
        <f t="shared" si="1"/>
        <v>3.874876360039565</v>
      </c>
      <c r="N53" s="98" t="s">
        <v>337</v>
      </c>
    </row>
    <row r="54" spans="1:14" ht="45">
      <c r="A54" s="95">
        <v>25</v>
      </c>
      <c r="B54" s="96">
        <v>50101</v>
      </c>
      <c r="C54" s="97" t="s">
        <v>346</v>
      </c>
      <c r="D54" s="98" t="s">
        <v>336</v>
      </c>
      <c r="E54" s="99">
        <v>4.18</v>
      </c>
      <c r="F54" s="100">
        <v>62.75</v>
      </c>
      <c r="G54" s="101">
        <v>262.3</v>
      </c>
      <c r="H54" s="100"/>
      <c r="I54" s="100"/>
      <c r="J54" s="100">
        <v>413</v>
      </c>
      <c r="K54" s="101">
        <v>1726.34</v>
      </c>
      <c r="L54" s="102"/>
      <c r="M54" s="100">
        <f t="shared" si="1"/>
        <v>6.581547845977887</v>
      </c>
      <c r="N54" s="98" t="s">
        <v>337</v>
      </c>
    </row>
    <row r="55" spans="1:14" ht="33.75">
      <c r="A55" s="95">
        <v>26</v>
      </c>
      <c r="B55" s="96">
        <v>60247</v>
      </c>
      <c r="C55" s="97" t="s">
        <v>347</v>
      </c>
      <c r="D55" s="98" t="s">
        <v>336</v>
      </c>
      <c r="E55" s="99">
        <v>8.93</v>
      </c>
      <c r="F55" s="100">
        <v>123.11</v>
      </c>
      <c r="G55" s="101">
        <v>1099.37</v>
      </c>
      <c r="H55" s="100"/>
      <c r="I55" s="100"/>
      <c r="J55" s="100">
        <v>723</v>
      </c>
      <c r="K55" s="101">
        <v>6456.39</v>
      </c>
      <c r="L55" s="102"/>
      <c r="M55" s="100">
        <f t="shared" si="1"/>
        <v>5.872808972411473</v>
      </c>
      <c r="N55" s="98" t="s">
        <v>337</v>
      </c>
    </row>
    <row r="56" spans="1:14" ht="22.5">
      <c r="A56" s="95">
        <v>27</v>
      </c>
      <c r="B56" s="96">
        <v>70148</v>
      </c>
      <c r="C56" s="97" t="s">
        <v>348</v>
      </c>
      <c r="D56" s="98" t="s">
        <v>336</v>
      </c>
      <c r="E56" s="99">
        <v>2.77</v>
      </c>
      <c r="F56" s="100">
        <v>71.41</v>
      </c>
      <c r="G56" s="101">
        <v>197.81</v>
      </c>
      <c r="H56" s="100"/>
      <c r="I56" s="100"/>
      <c r="J56" s="100">
        <v>616</v>
      </c>
      <c r="K56" s="101">
        <v>1706.32</v>
      </c>
      <c r="L56" s="102"/>
      <c r="M56" s="100">
        <f t="shared" si="1"/>
        <v>8.626055305596278</v>
      </c>
      <c r="N56" s="98" t="s">
        <v>337</v>
      </c>
    </row>
    <row r="57" spans="1:14" ht="22.5">
      <c r="A57" s="95">
        <v>28</v>
      </c>
      <c r="B57" s="96">
        <v>121011</v>
      </c>
      <c r="C57" s="97" t="s">
        <v>349</v>
      </c>
      <c r="D57" s="98" t="s">
        <v>336</v>
      </c>
      <c r="E57" s="99">
        <v>0.63</v>
      </c>
      <c r="F57" s="100">
        <v>32.24</v>
      </c>
      <c r="G57" s="101">
        <v>20.31</v>
      </c>
      <c r="H57" s="100"/>
      <c r="I57" s="100"/>
      <c r="J57" s="100">
        <v>109</v>
      </c>
      <c r="K57" s="101">
        <v>68.67</v>
      </c>
      <c r="L57" s="102"/>
      <c r="M57" s="100">
        <f t="shared" si="1"/>
        <v>3.3810930576070906</v>
      </c>
      <c r="N57" s="98" t="s">
        <v>337</v>
      </c>
    </row>
    <row r="58" spans="1:14" ht="22.5">
      <c r="A58" s="95">
        <v>29</v>
      </c>
      <c r="B58" s="96">
        <v>150101</v>
      </c>
      <c r="C58" s="97" t="s">
        <v>350</v>
      </c>
      <c r="D58" s="98" t="s">
        <v>336</v>
      </c>
      <c r="E58" s="99">
        <v>8.35</v>
      </c>
      <c r="F58" s="100">
        <v>129.68</v>
      </c>
      <c r="G58" s="101">
        <v>1082.83</v>
      </c>
      <c r="H58" s="100"/>
      <c r="I58" s="100"/>
      <c r="J58" s="100">
        <v>773</v>
      </c>
      <c r="K58" s="101">
        <v>6454.55</v>
      </c>
      <c r="L58" s="102"/>
      <c r="M58" s="100">
        <f t="shared" si="1"/>
        <v>5.960815640497586</v>
      </c>
      <c r="N58" s="98" t="s">
        <v>337</v>
      </c>
    </row>
    <row r="59" spans="1:14" ht="33.75">
      <c r="A59" s="95">
        <v>30</v>
      </c>
      <c r="B59" s="96">
        <v>150202</v>
      </c>
      <c r="C59" s="97" t="s">
        <v>351</v>
      </c>
      <c r="D59" s="98" t="s">
        <v>336</v>
      </c>
      <c r="E59" s="99">
        <v>7.55</v>
      </c>
      <c r="F59" s="100">
        <v>112.26</v>
      </c>
      <c r="G59" s="101">
        <v>847.57</v>
      </c>
      <c r="H59" s="100"/>
      <c r="I59" s="100"/>
      <c r="J59" s="100">
        <v>683</v>
      </c>
      <c r="K59" s="101">
        <v>5156.65</v>
      </c>
      <c r="L59" s="102"/>
      <c r="M59" s="100">
        <f t="shared" si="1"/>
        <v>6.084040256262019</v>
      </c>
      <c r="N59" s="98" t="s">
        <v>337</v>
      </c>
    </row>
    <row r="60" spans="1:14" ht="22.5">
      <c r="A60" s="95">
        <v>31</v>
      </c>
      <c r="B60" s="96">
        <v>150701</v>
      </c>
      <c r="C60" s="97" t="s">
        <v>352</v>
      </c>
      <c r="D60" s="98" t="s">
        <v>336</v>
      </c>
      <c r="E60" s="99">
        <v>15</v>
      </c>
      <c r="F60" s="100">
        <v>129.46</v>
      </c>
      <c r="G60" s="101">
        <v>1941.9</v>
      </c>
      <c r="H60" s="100"/>
      <c r="I60" s="100"/>
      <c r="J60" s="100">
        <v>731</v>
      </c>
      <c r="K60" s="101">
        <v>10965</v>
      </c>
      <c r="L60" s="102"/>
      <c r="M60" s="100">
        <f t="shared" si="1"/>
        <v>5.64653174725784</v>
      </c>
      <c r="N60" s="98" t="s">
        <v>337</v>
      </c>
    </row>
    <row r="61" spans="1:14" ht="22.5">
      <c r="A61" s="95">
        <v>32</v>
      </c>
      <c r="B61" s="96">
        <v>330301</v>
      </c>
      <c r="C61" s="97" t="s">
        <v>353</v>
      </c>
      <c r="D61" s="98" t="s">
        <v>336</v>
      </c>
      <c r="E61" s="99">
        <v>7.74</v>
      </c>
      <c r="F61" s="100">
        <v>1.86</v>
      </c>
      <c r="G61" s="101">
        <v>14.4</v>
      </c>
      <c r="H61" s="100"/>
      <c r="I61" s="100"/>
      <c r="J61" s="100">
        <v>10</v>
      </c>
      <c r="K61" s="101">
        <v>77.4</v>
      </c>
      <c r="L61" s="102"/>
      <c r="M61" s="100">
        <f t="shared" si="1"/>
        <v>5.375</v>
      </c>
      <c r="N61" s="98" t="s">
        <v>337</v>
      </c>
    </row>
    <row r="62" spans="1:14" ht="12.75">
      <c r="A62" s="95">
        <v>33</v>
      </c>
      <c r="B62" s="96">
        <v>330400</v>
      </c>
      <c r="C62" s="97" t="s">
        <v>354</v>
      </c>
      <c r="D62" s="98" t="s">
        <v>336</v>
      </c>
      <c r="E62" s="99">
        <v>0.94</v>
      </c>
      <c r="F62" s="100">
        <v>10.51</v>
      </c>
      <c r="G62" s="101">
        <v>9.88</v>
      </c>
      <c r="H62" s="100"/>
      <c r="I62" s="100"/>
      <c r="J62" s="100"/>
      <c r="K62" s="101"/>
      <c r="L62" s="102"/>
      <c r="M62" s="100" t="str">
        <f t="shared" si="1"/>
        <v> </v>
      </c>
      <c r="N62" s="98"/>
    </row>
    <row r="63" spans="1:14" ht="22.5">
      <c r="A63" s="95">
        <v>34</v>
      </c>
      <c r="B63" s="96">
        <v>332101</v>
      </c>
      <c r="C63" s="97" t="s">
        <v>355</v>
      </c>
      <c r="D63" s="98" t="s">
        <v>336</v>
      </c>
      <c r="E63" s="99">
        <v>10.63</v>
      </c>
      <c r="F63" s="100">
        <v>1.99</v>
      </c>
      <c r="G63" s="101">
        <v>21.16</v>
      </c>
      <c r="H63" s="100"/>
      <c r="I63" s="100"/>
      <c r="J63" s="100">
        <v>13</v>
      </c>
      <c r="K63" s="101">
        <v>138.19</v>
      </c>
      <c r="L63" s="102"/>
      <c r="M63" s="100">
        <f t="shared" si="1"/>
        <v>6.530718336483932</v>
      </c>
      <c r="N63" s="98" t="s">
        <v>337</v>
      </c>
    </row>
    <row r="64" spans="1:14" ht="33.75">
      <c r="A64" s="95">
        <v>35</v>
      </c>
      <c r="B64" s="96">
        <v>340101</v>
      </c>
      <c r="C64" s="97" t="s">
        <v>356</v>
      </c>
      <c r="D64" s="98" t="s">
        <v>336</v>
      </c>
      <c r="E64" s="99">
        <v>3.6</v>
      </c>
      <c r="F64" s="100">
        <v>7.12</v>
      </c>
      <c r="G64" s="101">
        <v>25.63</v>
      </c>
      <c r="H64" s="100"/>
      <c r="I64" s="100"/>
      <c r="J64" s="100">
        <v>27</v>
      </c>
      <c r="K64" s="101">
        <v>97.2</v>
      </c>
      <c r="L64" s="102"/>
      <c r="M64" s="100">
        <f t="shared" si="1"/>
        <v>3.792430745220445</v>
      </c>
      <c r="N64" s="98" t="s">
        <v>337</v>
      </c>
    </row>
    <row r="65" spans="1:14" ht="22.5">
      <c r="A65" s="95">
        <v>36</v>
      </c>
      <c r="B65" s="96">
        <v>400001</v>
      </c>
      <c r="C65" s="97" t="s">
        <v>357</v>
      </c>
      <c r="D65" s="98" t="s">
        <v>336</v>
      </c>
      <c r="E65" s="99">
        <v>10.72</v>
      </c>
      <c r="F65" s="100">
        <v>103.2</v>
      </c>
      <c r="G65" s="101">
        <v>1106.3</v>
      </c>
      <c r="H65" s="100"/>
      <c r="I65" s="100"/>
      <c r="J65" s="100">
        <v>616</v>
      </c>
      <c r="K65" s="101">
        <v>6603.52</v>
      </c>
      <c r="L65" s="102"/>
      <c r="M65" s="100">
        <f t="shared" si="1"/>
        <v>5.969013829883396</v>
      </c>
      <c r="N65" s="98" t="s">
        <v>337</v>
      </c>
    </row>
    <row r="66" spans="1:14" ht="12.75">
      <c r="A66" s="103"/>
      <c r="B66" s="104" t="s">
        <v>331</v>
      </c>
      <c r="C66" s="105" t="s">
        <v>358</v>
      </c>
      <c r="D66" s="106" t="s">
        <v>333</v>
      </c>
      <c r="E66" s="107"/>
      <c r="F66" s="108"/>
      <c r="G66" s="109">
        <v>14850</v>
      </c>
      <c r="H66" s="108"/>
      <c r="I66" s="108"/>
      <c r="J66" s="108"/>
      <c r="K66" s="109">
        <v>83987</v>
      </c>
      <c r="L66" s="110"/>
      <c r="M66" s="108">
        <f t="shared" si="1"/>
        <v>5.655690235690236</v>
      </c>
      <c r="N66" s="106"/>
    </row>
    <row r="67" spans="1:14" ht="17.25" customHeight="1">
      <c r="A67" s="204" t="s">
        <v>359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</row>
    <row r="68" spans="1:14" ht="22.5">
      <c r="A68" s="95">
        <v>38</v>
      </c>
      <c r="B68" s="96" t="s">
        <v>360</v>
      </c>
      <c r="C68" s="97" t="s">
        <v>361</v>
      </c>
      <c r="D68" s="98" t="s">
        <v>362</v>
      </c>
      <c r="E68" s="99">
        <v>0.002736</v>
      </c>
      <c r="F68" s="100">
        <v>75900</v>
      </c>
      <c r="G68" s="101">
        <v>207.66</v>
      </c>
      <c r="H68" s="100">
        <v>504745.76</v>
      </c>
      <c r="I68" s="100">
        <v>1380.98</v>
      </c>
      <c r="J68" s="100">
        <v>523332.17</v>
      </c>
      <c r="K68" s="101">
        <v>1431.84</v>
      </c>
      <c r="L68" s="102"/>
      <c r="M68" s="100">
        <f aca="true" t="shared" si="2" ref="M68:M103">IF(ISNUMBER(K68/G68),IF(NOT(K68/G68=0),K68/G68," ")," ")</f>
        <v>6.895117018202831</v>
      </c>
      <c r="N68" s="98" t="s">
        <v>363</v>
      </c>
    </row>
    <row r="69" spans="1:14" ht="33.75">
      <c r="A69" s="95">
        <v>39</v>
      </c>
      <c r="B69" s="96" t="s">
        <v>364</v>
      </c>
      <c r="C69" s="97" t="s">
        <v>365</v>
      </c>
      <c r="D69" s="98" t="s">
        <v>362</v>
      </c>
      <c r="E69" s="99">
        <v>0.034573</v>
      </c>
      <c r="F69" s="100">
        <v>3390</v>
      </c>
      <c r="G69" s="101">
        <v>117.2</v>
      </c>
      <c r="H69" s="100">
        <v>17218.06</v>
      </c>
      <c r="I69" s="100">
        <v>595.28</v>
      </c>
      <c r="J69" s="100">
        <v>17848.44</v>
      </c>
      <c r="K69" s="101">
        <v>617.08</v>
      </c>
      <c r="L69" s="102"/>
      <c r="M69" s="100">
        <f t="shared" si="2"/>
        <v>5.26518771331058</v>
      </c>
      <c r="N69" s="98" t="s">
        <v>366</v>
      </c>
    </row>
    <row r="70" spans="1:14" ht="12.75">
      <c r="A70" s="95">
        <v>40</v>
      </c>
      <c r="B70" s="96" t="s">
        <v>367</v>
      </c>
      <c r="C70" s="97" t="s">
        <v>368</v>
      </c>
      <c r="D70" s="98" t="s">
        <v>369</v>
      </c>
      <c r="E70" s="99">
        <v>15.409</v>
      </c>
      <c r="F70" s="100">
        <v>6.2</v>
      </c>
      <c r="G70" s="101">
        <v>95.55</v>
      </c>
      <c r="H70" s="100"/>
      <c r="I70" s="100">
        <v>568.62</v>
      </c>
      <c r="J70" s="100">
        <v>49.21</v>
      </c>
      <c r="K70" s="101">
        <v>758.29</v>
      </c>
      <c r="L70" s="102"/>
      <c r="M70" s="100">
        <f t="shared" si="2"/>
        <v>7.9360544217687075</v>
      </c>
      <c r="N70" s="98" t="s">
        <v>370</v>
      </c>
    </row>
    <row r="71" spans="1:14" ht="12.75">
      <c r="A71" s="95">
        <v>41</v>
      </c>
      <c r="B71" s="96" t="s">
        <v>367</v>
      </c>
      <c r="C71" s="97" t="s">
        <v>371</v>
      </c>
      <c r="D71" s="98" t="s">
        <v>369</v>
      </c>
      <c r="E71" s="99">
        <v>13.329</v>
      </c>
      <c r="F71" s="100">
        <v>6.2</v>
      </c>
      <c r="G71" s="101">
        <v>82.65</v>
      </c>
      <c r="H71" s="100">
        <v>42.66</v>
      </c>
      <c r="I71" s="100">
        <v>568.62</v>
      </c>
      <c r="J71" s="100">
        <v>49.21</v>
      </c>
      <c r="K71" s="101">
        <v>655.93</v>
      </c>
      <c r="L71" s="102"/>
      <c r="M71" s="100">
        <f t="shared" si="2"/>
        <v>7.936237144585601</v>
      </c>
      <c r="N71" s="98" t="s">
        <v>372</v>
      </c>
    </row>
    <row r="72" spans="1:14" ht="12.75">
      <c r="A72" s="95">
        <v>42</v>
      </c>
      <c r="B72" s="96" t="s">
        <v>367</v>
      </c>
      <c r="C72" s="97" t="s">
        <v>371</v>
      </c>
      <c r="D72" s="98" t="s">
        <v>369</v>
      </c>
      <c r="E72" s="99">
        <v>2.08</v>
      </c>
      <c r="F72" s="100">
        <v>6.2</v>
      </c>
      <c r="G72" s="101">
        <v>12.9</v>
      </c>
      <c r="H72" s="100"/>
      <c r="I72" s="100"/>
      <c r="J72" s="100">
        <v>49.21</v>
      </c>
      <c r="K72" s="101">
        <v>102.36</v>
      </c>
      <c r="L72" s="102"/>
      <c r="M72" s="100">
        <f t="shared" si="2"/>
        <v>7.934883720930232</v>
      </c>
      <c r="N72" s="98"/>
    </row>
    <row r="73" spans="1:14" ht="33.75">
      <c r="A73" s="95">
        <v>43</v>
      </c>
      <c r="B73" s="96" t="s">
        <v>373</v>
      </c>
      <c r="C73" s="97" t="s">
        <v>374</v>
      </c>
      <c r="D73" s="98" t="s">
        <v>362</v>
      </c>
      <c r="E73" s="99">
        <v>0.24675</v>
      </c>
      <c r="F73" s="100">
        <v>6640</v>
      </c>
      <c r="G73" s="101">
        <v>1638.42</v>
      </c>
      <c r="H73" s="100">
        <v>41285</v>
      </c>
      <c r="I73" s="100">
        <v>10187.07</v>
      </c>
      <c r="J73" s="100">
        <v>42388.39</v>
      </c>
      <c r="K73" s="101">
        <v>10459.33</v>
      </c>
      <c r="L73" s="102"/>
      <c r="M73" s="100">
        <f t="shared" si="2"/>
        <v>6.383790481073229</v>
      </c>
      <c r="N73" s="98" t="s">
        <v>375</v>
      </c>
    </row>
    <row r="74" spans="1:14" ht="33.75">
      <c r="A74" s="95">
        <v>44</v>
      </c>
      <c r="B74" s="96" t="s">
        <v>376</v>
      </c>
      <c r="C74" s="97" t="s">
        <v>377</v>
      </c>
      <c r="D74" s="98" t="s">
        <v>362</v>
      </c>
      <c r="E74" s="99">
        <v>0.08231</v>
      </c>
      <c r="F74" s="100">
        <v>8550</v>
      </c>
      <c r="G74" s="101">
        <v>703.75</v>
      </c>
      <c r="H74" s="100">
        <v>39216.11</v>
      </c>
      <c r="I74" s="100">
        <v>3227.88</v>
      </c>
      <c r="J74" s="100">
        <v>40369.59</v>
      </c>
      <c r="K74" s="101">
        <v>3322.82</v>
      </c>
      <c r="L74" s="102"/>
      <c r="M74" s="100">
        <f t="shared" si="2"/>
        <v>4.721591474245115</v>
      </c>
      <c r="N74" s="98" t="s">
        <v>378</v>
      </c>
    </row>
    <row r="75" spans="1:14" ht="33.75">
      <c r="A75" s="95">
        <v>45</v>
      </c>
      <c r="B75" s="96" t="s">
        <v>379</v>
      </c>
      <c r="C75" s="97" t="s">
        <v>380</v>
      </c>
      <c r="D75" s="98" t="s">
        <v>362</v>
      </c>
      <c r="E75" s="99">
        <v>0.0015</v>
      </c>
      <c r="F75" s="100">
        <v>10580</v>
      </c>
      <c r="G75" s="101">
        <v>15.87</v>
      </c>
      <c r="H75" s="100">
        <v>49980</v>
      </c>
      <c r="I75" s="100">
        <v>74.97</v>
      </c>
      <c r="J75" s="100">
        <v>51257.29</v>
      </c>
      <c r="K75" s="101">
        <v>76.89</v>
      </c>
      <c r="L75" s="102"/>
      <c r="M75" s="100">
        <f t="shared" si="2"/>
        <v>4.844990548204159</v>
      </c>
      <c r="N75" s="98" t="s">
        <v>381</v>
      </c>
    </row>
    <row r="76" spans="1:14" ht="45">
      <c r="A76" s="95">
        <v>46</v>
      </c>
      <c r="B76" s="96" t="s">
        <v>382</v>
      </c>
      <c r="C76" s="97" t="s">
        <v>383</v>
      </c>
      <c r="D76" s="98" t="s">
        <v>362</v>
      </c>
      <c r="E76" s="99">
        <v>0.011036</v>
      </c>
      <c r="F76" s="100">
        <v>17400</v>
      </c>
      <c r="G76" s="101">
        <v>192.03</v>
      </c>
      <c r="H76" s="100">
        <v>56119.28</v>
      </c>
      <c r="I76" s="100">
        <v>619.33</v>
      </c>
      <c r="J76" s="100">
        <v>57519.36</v>
      </c>
      <c r="K76" s="101">
        <v>634.79</v>
      </c>
      <c r="L76" s="102"/>
      <c r="M76" s="100">
        <f t="shared" si="2"/>
        <v>3.3056814039472995</v>
      </c>
      <c r="N76" s="98" t="s">
        <v>384</v>
      </c>
    </row>
    <row r="77" spans="1:14" ht="33.75">
      <c r="A77" s="95">
        <v>47</v>
      </c>
      <c r="B77" s="96" t="s">
        <v>385</v>
      </c>
      <c r="C77" s="97" t="s">
        <v>386</v>
      </c>
      <c r="D77" s="98" t="s">
        <v>362</v>
      </c>
      <c r="E77" s="99">
        <v>0.013574</v>
      </c>
      <c r="F77" s="100">
        <v>16240</v>
      </c>
      <c r="G77" s="101">
        <v>220.45</v>
      </c>
      <c r="H77" s="100">
        <v>53779.63</v>
      </c>
      <c r="I77" s="100">
        <v>730.01</v>
      </c>
      <c r="J77" s="100">
        <v>55132.91</v>
      </c>
      <c r="K77" s="101">
        <v>748.37</v>
      </c>
      <c r="L77" s="102"/>
      <c r="M77" s="100">
        <f t="shared" si="2"/>
        <v>3.3947380358357906</v>
      </c>
      <c r="N77" s="98" t="s">
        <v>387</v>
      </c>
    </row>
    <row r="78" spans="1:14" ht="12.75">
      <c r="A78" s="95">
        <v>48</v>
      </c>
      <c r="B78" s="96" t="s">
        <v>388</v>
      </c>
      <c r="C78" s="97" t="s">
        <v>389</v>
      </c>
      <c r="D78" s="98" t="s">
        <v>362</v>
      </c>
      <c r="E78" s="99">
        <v>0.04436</v>
      </c>
      <c r="F78" s="100">
        <v>11520</v>
      </c>
      <c r="G78" s="101">
        <v>511.01</v>
      </c>
      <c r="H78" s="100">
        <v>90201.67</v>
      </c>
      <c r="I78" s="100">
        <v>4001.34</v>
      </c>
      <c r="J78" s="100">
        <v>92329.55</v>
      </c>
      <c r="K78" s="101">
        <v>4095.74</v>
      </c>
      <c r="L78" s="102"/>
      <c r="M78" s="100">
        <f t="shared" si="2"/>
        <v>8.014989921919335</v>
      </c>
      <c r="N78" s="98" t="s">
        <v>390</v>
      </c>
    </row>
    <row r="79" spans="1:14" ht="33.75">
      <c r="A79" s="95">
        <v>49</v>
      </c>
      <c r="B79" s="96" t="s">
        <v>391</v>
      </c>
      <c r="C79" s="97" t="s">
        <v>392</v>
      </c>
      <c r="D79" s="98" t="s">
        <v>369</v>
      </c>
      <c r="E79" s="99">
        <v>0.177</v>
      </c>
      <c r="F79" s="100">
        <v>101</v>
      </c>
      <c r="G79" s="101">
        <v>17.88</v>
      </c>
      <c r="H79" s="100">
        <v>540</v>
      </c>
      <c r="I79" s="100">
        <v>95.58</v>
      </c>
      <c r="J79" s="100">
        <v>561.36</v>
      </c>
      <c r="K79" s="101">
        <v>99.37</v>
      </c>
      <c r="L79" s="102"/>
      <c r="M79" s="100">
        <f t="shared" si="2"/>
        <v>5.557606263982104</v>
      </c>
      <c r="N79" s="98" t="s">
        <v>393</v>
      </c>
    </row>
    <row r="80" spans="1:14" ht="45">
      <c r="A80" s="95">
        <v>50</v>
      </c>
      <c r="B80" s="96" t="s">
        <v>394</v>
      </c>
      <c r="C80" s="97" t="s">
        <v>395</v>
      </c>
      <c r="D80" s="98" t="s">
        <v>396</v>
      </c>
      <c r="E80" s="99">
        <v>0.3</v>
      </c>
      <c r="F80" s="100">
        <v>22.8</v>
      </c>
      <c r="G80" s="101">
        <v>6.84</v>
      </c>
      <c r="H80" s="100">
        <v>131.94</v>
      </c>
      <c r="I80" s="100">
        <v>39.58</v>
      </c>
      <c r="J80" s="100">
        <v>134.9</v>
      </c>
      <c r="K80" s="101">
        <v>40.47</v>
      </c>
      <c r="L80" s="102"/>
      <c r="M80" s="100">
        <f t="shared" si="2"/>
        <v>5.916666666666667</v>
      </c>
      <c r="N80" s="98" t="s">
        <v>397</v>
      </c>
    </row>
    <row r="81" spans="1:14" ht="22.5">
      <c r="A81" s="95">
        <v>51</v>
      </c>
      <c r="B81" s="96" t="s">
        <v>398</v>
      </c>
      <c r="C81" s="97" t="s">
        <v>399</v>
      </c>
      <c r="D81" s="98" t="s">
        <v>362</v>
      </c>
      <c r="E81" s="99">
        <v>0.0004414</v>
      </c>
      <c r="F81" s="100">
        <v>30340</v>
      </c>
      <c r="G81" s="101">
        <v>13.39</v>
      </c>
      <c r="H81" s="100">
        <v>109489.5</v>
      </c>
      <c r="I81" s="100">
        <v>48.33</v>
      </c>
      <c r="J81" s="100">
        <v>111990.31</v>
      </c>
      <c r="K81" s="101">
        <v>49.43</v>
      </c>
      <c r="L81" s="102"/>
      <c r="M81" s="100">
        <f t="shared" si="2"/>
        <v>3.691560866318148</v>
      </c>
      <c r="N81" s="98" t="s">
        <v>400</v>
      </c>
    </row>
    <row r="82" spans="1:14" ht="33.75">
      <c r="A82" s="95">
        <v>52</v>
      </c>
      <c r="B82" s="96" t="s">
        <v>401</v>
      </c>
      <c r="C82" s="97" t="s">
        <v>402</v>
      </c>
      <c r="D82" s="98" t="s">
        <v>362</v>
      </c>
      <c r="E82" s="99">
        <v>0.2925</v>
      </c>
      <c r="F82" s="100">
        <v>11200</v>
      </c>
      <c r="G82" s="101">
        <v>3276</v>
      </c>
      <c r="H82" s="100">
        <v>43822</v>
      </c>
      <c r="I82" s="100">
        <v>12817.94</v>
      </c>
      <c r="J82" s="100">
        <v>44976.13</v>
      </c>
      <c r="K82" s="101">
        <v>13155.52</v>
      </c>
      <c r="L82" s="102"/>
      <c r="M82" s="100">
        <f t="shared" si="2"/>
        <v>4.015726495726496</v>
      </c>
      <c r="N82" s="98" t="s">
        <v>403</v>
      </c>
    </row>
    <row r="83" spans="1:14" ht="12.75">
      <c r="A83" s="95">
        <v>53</v>
      </c>
      <c r="B83" s="96" t="s">
        <v>404</v>
      </c>
      <c r="C83" s="97" t="s">
        <v>405</v>
      </c>
      <c r="D83" s="98" t="s">
        <v>396</v>
      </c>
      <c r="E83" s="99">
        <v>2.912</v>
      </c>
      <c r="F83" s="100">
        <v>9.8</v>
      </c>
      <c r="G83" s="101">
        <v>28.54</v>
      </c>
      <c r="H83" s="100"/>
      <c r="I83" s="100">
        <v>90.9</v>
      </c>
      <c r="J83" s="100">
        <v>44.42</v>
      </c>
      <c r="K83" s="101">
        <v>129.35</v>
      </c>
      <c r="L83" s="102"/>
      <c r="M83" s="100">
        <f t="shared" si="2"/>
        <v>4.532235459004905</v>
      </c>
      <c r="N83" s="98" t="s">
        <v>370</v>
      </c>
    </row>
    <row r="84" spans="1:14" ht="12.75">
      <c r="A84" s="95">
        <v>54</v>
      </c>
      <c r="B84" s="96" t="s">
        <v>404</v>
      </c>
      <c r="C84" s="97" t="s">
        <v>406</v>
      </c>
      <c r="D84" s="98" t="s">
        <v>396</v>
      </c>
      <c r="E84" s="99">
        <v>2.292</v>
      </c>
      <c r="F84" s="100">
        <v>9.8</v>
      </c>
      <c r="G84" s="101">
        <v>22.46</v>
      </c>
      <c r="H84" s="100">
        <v>39.66</v>
      </c>
      <c r="I84" s="100">
        <v>90.9</v>
      </c>
      <c r="J84" s="100">
        <v>44.42</v>
      </c>
      <c r="K84" s="101">
        <v>101.81</v>
      </c>
      <c r="L84" s="102"/>
      <c r="M84" s="100">
        <f t="shared" si="2"/>
        <v>4.532947462154942</v>
      </c>
      <c r="N84" s="98" t="s">
        <v>407</v>
      </c>
    </row>
    <row r="85" spans="1:14" ht="12.75">
      <c r="A85" s="95">
        <v>55</v>
      </c>
      <c r="B85" s="96" t="s">
        <v>404</v>
      </c>
      <c r="C85" s="97" t="s">
        <v>406</v>
      </c>
      <c r="D85" s="98" t="s">
        <v>396</v>
      </c>
      <c r="E85" s="99">
        <v>0.62</v>
      </c>
      <c r="F85" s="100">
        <v>9.8</v>
      </c>
      <c r="G85" s="101">
        <v>6.08</v>
      </c>
      <c r="H85" s="100"/>
      <c r="I85" s="100"/>
      <c r="J85" s="100">
        <v>44.42</v>
      </c>
      <c r="K85" s="101">
        <v>27.54</v>
      </c>
      <c r="L85" s="102"/>
      <c r="M85" s="100">
        <f t="shared" si="2"/>
        <v>4.529605263157895</v>
      </c>
      <c r="N85" s="98"/>
    </row>
    <row r="86" spans="1:14" ht="22.5">
      <c r="A86" s="95">
        <v>56</v>
      </c>
      <c r="B86" s="96" t="s">
        <v>408</v>
      </c>
      <c r="C86" s="97" t="s">
        <v>409</v>
      </c>
      <c r="D86" s="98" t="s">
        <v>362</v>
      </c>
      <c r="E86" s="99">
        <v>0.0045</v>
      </c>
      <c r="F86" s="100">
        <v>20910</v>
      </c>
      <c r="G86" s="101">
        <v>94.1</v>
      </c>
      <c r="H86" s="100">
        <v>66710.97</v>
      </c>
      <c r="I86" s="100">
        <v>300.2</v>
      </c>
      <c r="J86" s="100">
        <v>68356.21</v>
      </c>
      <c r="K86" s="101">
        <v>307.6</v>
      </c>
      <c r="L86" s="102"/>
      <c r="M86" s="100">
        <f t="shared" si="2"/>
        <v>3.2688629117959622</v>
      </c>
      <c r="N86" s="98" t="s">
        <v>410</v>
      </c>
    </row>
    <row r="87" spans="1:14" ht="12.75">
      <c r="A87" s="95">
        <v>57</v>
      </c>
      <c r="B87" s="96" t="s">
        <v>411</v>
      </c>
      <c r="C87" s="97" t="s">
        <v>412</v>
      </c>
      <c r="D87" s="98" t="s">
        <v>396</v>
      </c>
      <c r="E87" s="99">
        <v>0.6</v>
      </c>
      <c r="F87" s="100">
        <v>11.52</v>
      </c>
      <c r="G87" s="101">
        <v>6.91</v>
      </c>
      <c r="H87" s="100"/>
      <c r="I87" s="100"/>
      <c r="J87" s="100"/>
      <c r="K87" s="101"/>
      <c r="L87" s="102"/>
      <c r="M87" s="100" t="str">
        <f t="shared" si="2"/>
        <v> </v>
      </c>
      <c r="N87" s="98"/>
    </row>
    <row r="88" spans="1:14" ht="56.25">
      <c r="A88" s="95">
        <v>58</v>
      </c>
      <c r="B88" s="96" t="s">
        <v>413</v>
      </c>
      <c r="C88" s="97" t="s">
        <v>414</v>
      </c>
      <c r="D88" s="98" t="s">
        <v>415</v>
      </c>
      <c r="E88" s="99">
        <v>0.4</v>
      </c>
      <c r="F88" s="100">
        <v>58.91</v>
      </c>
      <c r="G88" s="101">
        <v>23.56</v>
      </c>
      <c r="H88" s="100">
        <v>370.8</v>
      </c>
      <c r="I88" s="100">
        <v>148.32</v>
      </c>
      <c r="J88" s="100">
        <v>380.72</v>
      </c>
      <c r="K88" s="101">
        <v>152.29</v>
      </c>
      <c r="L88" s="102"/>
      <c r="M88" s="100">
        <f t="shared" si="2"/>
        <v>6.463921901528013</v>
      </c>
      <c r="N88" s="98" t="s">
        <v>416</v>
      </c>
    </row>
    <row r="89" spans="1:14" ht="33.75">
      <c r="A89" s="95">
        <v>59</v>
      </c>
      <c r="B89" s="96" t="s">
        <v>417</v>
      </c>
      <c r="C89" s="97" t="s">
        <v>418</v>
      </c>
      <c r="D89" s="98" t="s">
        <v>362</v>
      </c>
      <c r="E89" s="99">
        <v>0.038592</v>
      </c>
      <c r="F89" s="100">
        <v>18440</v>
      </c>
      <c r="G89" s="101">
        <v>711.63</v>
      </c>
      <c r="H89" s="100">
        <v>74975</v>
      </c>
      <c r="I89" s="100">
        <v>2893.44</v>
      </c>
      <c r="J89" s="100">
        <v>77052.84</v>
      </c>
      <c r="K89" s="101">
        <v>2973.62</v>
      </c>
      <c r="L89" s="102"/>
      <c r="M89" s="100">
        <f t="shared" si="2"/>
        <v>4.17860404985737</v>
      </c>
      <c r="N89" s="98" t="s">
        <v>419</v>
      </c>
    </row>
    <row r="90" spans="1:14" ht="45">
      <c r="A90" s="95">
        <v>60</v>
      </c>
      <c r="B90" s="96" t="s">
        <v>420</v>
      </c>
      <c r="C90" s="97" t="s">
        <v>421</v>
      </c>
      <c r="D90" s="98" t="s">
        <v>362</v>
      </c>
      <c r="E90" s="99">
        <v>0.006432</v>
      </c>
      <c r="F90" s="100">
        <v>14540</v>
      </c>
      <c r="G90" s="101">
        <v>93.52</v>
      </c>
      <c r="H90" s="100">
        <v>67838.99</v>
      </c>
      <c r="I90" s="100">
        <v>436.34</v>
      </c>
      <c r="J90" s="100">
        <v>69659.36</v>
      </c>
      <c r="K90" s="101">
        <v>448.04</v>
      </c>
      <c r="L90" s="102"/>
      <c r="M90" s="100">
        <f t="shared" si="2"/>
        <v>4.790846877673226</v>
      </c>
      <c r="N90" s="98" t="s">
        <v>422</v>
      </c>
    </row>
    <row r="91" spans="1:14" ht="12.75">
      <c r="A91" s="95">
        <v>61</v>
      </c>
      <c r="B91" s="96" t="s">
        <v>423</v>
      </c>
      <c r="C91" s="97" t="s">
        <v>424</v>
      </c>
      <c r="D91" s="98" t="s">
        <v>362</v>
      </c>
      <c r="E91" s="99">
        <v>0.0034573</v>
      </c>
      <c r="F91" s="100">
        <v>13990</v>
      </c>
      <c r="G91" s="101">
        <v>48.37</v>
      </c>
      <c r="H91" s="100">
        <v>51145.76</v>
      </c>
      <c r="I91" s="100">
        <v>176.83</v>
      </c>
      <c r="J91" s="100">
        <v>52747.01</v>
      </c>
      <c r="K91" s="101">
        <v>182.37</v>
      </c>
      <c r="L91" s="102"/>
      <c r="M91" s="100">
        <f t="shared" si="2"/>
        <v>3.7703121769691963</v>
      </c>
      <c r="N91" s="98" t="s">
        <v>425</v>
      </c>
    </row>
    <row r="92" spans="1:14" ht="33.75">
      <c r="A92" s="95">
        <v>62</v>
      </c>
      <c r="B92" s="96" t="s">
        <v>426</v>
      </c>
      <c r="C92" s="97" t="s">
        <v>427</v>
      </c>
      <c r="D92" s="98" t="s">
        <v>362</v>
      </c>
      <c r="E92" s="99">
        <v>0.0648</v>
      </c>
      <c r="F92" s="100">
        <v>12870</v>
      </c>
      <c r="G92" s="101">
        <v>833.98</v>
      </c>
      <c r="H92" s="100">
        <v>82203.39</v>
      </c>
      <c r="I92" s="100">
        <v>5326.78</v>
      </c>
      <c r="J92" s="100">
        <v>83103.16</v>
      </c>
      <c r="K92" s="101">
        <v>5385.08</v>
      </c>
      <c r="L92" s="102"/>
      <c r="M92" s="100">
        <f t="shared" si="2"/>
        <v>6.457085301805798</v>
      </c>
      <c r="N92" s="98" t="s">
        <v>428</v>
      </c>
    </row>
    <row r="93" spans="1:14" ht="33.75">
      <c r="A93" s="95">
        <v>63</v>
      </c>
      <c r="B93" s="96" t="s">
        <v>429</v>
      </c>
      <c r="C93" s="97" t="s">
        <v>430</v>
      </c>
      <c r="D93" s="98" t="s">
        <v>362</v>
      </c>
      <c r="E93" s="99">
        <v>0.048</v>
      </c>
      <c r="F93" s="100">
        <v>11660</v>
      </c>
      <c r="G93" s="101">
        <v>559.68</v>
      </c>
      <c r="H93" s="100">
        <v>55773</v>
      </c>
      <c r="I93" s="100">
        <v>2677.1</v>
      </c>
      <c r="J93" s="100">
        <v>56474.54</v>
      </c>
      <c r="K93" s="101">
        <v>2710.78</v>
      </c>
      <c r="L93" s="102"/>
      <c r="M93" s="100">
        <f t="shared" si="2"/>
        <v>4.84344625500286</v>
      </c>
      <c r="N93" s="98" t="s">
        <v>431</v>
      </c>
    </row>
    <row r="94" spans="1:14" ht="45">
      <c r="A94" s="95">
        <v>64</v>
      </c>
      <c r="B94" s="96" t="s">
        <v>432</v>
      </c>
      <c r="C94" s="97" t="s">
        <v>433</v>
      </c>
      <c r="D94" s="98" t="s">
        <v>415</v>
      </c>
      <c r="E94" s="99">
        <v>120</v>
      </c>
      <c r="F94" s="100">
        <v>216</v>
      </c>
      <c r="G94" s="101">
        <v>25920</v>
      </c>
      <c r="H94" s="100">
        <v>821</v>
      </c>
      <c r="I94" s="100">
        <v>98520</v>
      </c>
      <c r="J94" s="100">
        <v>840.44</v>
      </c>
      <c r="K94" s="101">
        <v>100852.8</v>
      </c>
      <c r="L94" s="102"/>
      <c r="M94" s="100">
        <f t="shared" si="2"/>
        <v>3.890925925925926</v>
      </c>
      <c r="N94" s="98" t="s">
        <v>434</v>
      </c>
    </row>
    <row r="95" spans="1:14" ht="33.75">
      <c r="A95" s="95">
        <v>65</v>
      </c>
      <c r="B95" s="96" t="s">
        <v>435</v>
      </c>
      <c r="C95" s="97" t="s">
        <v>436</v>
      </c>
      <c r="D95" s="98" t="s">
        <v>369</v>
      </c>
      <c r="E95" s="99">
        <v>0.408</v>
      </c>
      <c r="F95" s="100">
        <v>627</v>
      </c>
      <c r="G95" s="101">
        <v>255.82</v>
      </c>
      <c r="H95" s="100">
        <v>2321</v>
      </c>
      <c r="I95" s="100">
        <v>946.96</v>
      </c>
      <c r="J95" s="100">
        <v>2681.35</v>
      </c>
      <c r="K95" s="101">
        <v>1094</v>
      </c>
      <c r="L95" s="102"/>
      <c r="M95" s="100">
        <f t="shared" si="2"/>
        <v>4.276444374951137</v>
      </c>
      <c r="N95" s="98" t="s">
        <v>437</v>
      </c>
    </row>
    <row r="96" spans="1:14" ht="22.5">
      <c r="A96" s="95">
        <v>66</v>
      </c>
      <c r="B96" s="96" t="s">
        <v>438</v>
      </c>
      <c r="C96" s="97" t="s">
        <v>439</v>
      </c>
      <c r="D96" s="98" t="s">
        <v>369</v>
      </c>
      <c r="E96" s="99">
        <v>0.0252</v>
      </c>
      <c r="F96" s="100">
        <v>812</v>
      </c>
      <c r="G96" s="101">
        <v>20.46</v>
      </c>
      <c r="H96" s="100">
        <v>3004.09</v>
      </c>
      <c r="I96" s="100">
        <v>75.7</v>
      </c>
      <c r="J96" s="100">
        <v>3378.1</v>
      </c>
      <c r="K96" s="101">
        <v>85.13</v>
      </c>
      <c r="L96" s="102"/>
      <c r="M96" s="100">
        <f t="shared" si="2"/>
        <v>4.16080156402737</v>
      </c>
      <c r="N96" s="98" t="s">
        <v>440</v>
      </c>
    </row>
    <row r="97" spans="1:14" ht="22.5">
      <c r="A97" s="95">
        <v>67</v>
      </c>
      <c r="B97" s="96" t="s">
        <v>441</v>
      </c>
      <c r="C97" s="97" t="s">
        <v>442</v>
      </c>
      <c r="D97" s="98" t="s">
        <v>362</v>
      </c>
      <c r="E97" s="99">
        <v>0.001554</v>
      </c>
      <c r="F97" s="100">
        <v>4630</v>
      </c>
      <c r="G97" s="101">
        <v>7.2</v>
      </c>
      <c r="H97" s="100">
        <v>27966.1</v>
      </c>
      <c r="I97" s="100">
        <v>43.46</v>
      </c>
      <c r="J97" s="100">
        <v>28836.44</v>
      </c>
      <c r="K97" s="101">
        <v>44.81</v>
      </c>
      <c r="L97" s="102"/>
      <c r="M97" s="100">
        <f t="shared" si="2"/>
        <v>6.223611111111111</v>
      </c>
      <c r="N97" s="98" t="s">
        <v>443</v>
      </c>
    </row>
    <row r="98" spans="1:14" ht="22.5">
      <c r="A98" s="95">
        <v>68</v>
      </c>
      <c r="B98" s="96" t="s">
        <v>444</v>
      </c>
      <c r="C98" s="97" t="s">
        <v>442</v>
      </c>
      <c r="D98" s="98" t="s">
        <v>396</v>
      </c>
      <c r="E98" s="99">
        <v>0.04716</v>
      </c>
      <c r="F98" s="100">
        <v>4.63</v>
      </c>
      <c r="G98" s="101">
        <v>0.22</v>
      </c>
      <c r="H98" s="100">
        <v>27.97</v>
      </c>
      <c r="I98" s="100">
        <v>1.32</v>
      </c>
      <c r="J98" s="100">
        <v>28.84</v>
      </c>
      <c r="K98" s="101">
        <v>1.36</v>
      </c>
      <c r="L98" s="102"/>
      <c r="M98" s="100">
        <f t="shared" si="2"/>
        <v>6.1818181818181825</v>
      </c>
      <c r="N98" s="98" t="s">
        <v>443</v>
      </c>
    </row>
    <row r="99" spans="1:14" ht="33.75">
      <c r="A99" s="95">
        <v>69</v>
      </c>
      <c r="B99" s="96" t="s">
        <v>445</v>
      </c>
      <c r="C99" s="97" t="s">
        <v>446</v>
      </c>
      <c r="D99" s="98" t="s">
        <v>369</v>
      </c>
      <c r="E99" s="99">
        <v>39.95</v>
      </c>
      <c r="F99" s="100">
        <v>3.11</v>
      </c>
      <c r="G99" s="101">
        <v>124.24</v>
      </c>
      <c r="H99" s="100">
        <v>22.11</v>
      </c>
      <c r="I99" s="100">
        <v>883.29</v>
      </c>
      <c r="J99" s="100">
        <v>22.11</v>
      </c>
      <c r="K99" s="101">
        <v>883.29</v>
      </c>
      <c r="L99" s="102"/>
      <c r="M99" s="100">
        <f t="shared" si="2"/>
        <v>7.10954603992273</v>
      </c>
      <c r="N99" s="98" t="s">
        <v>447</v>
      </c>
    </row>
    <row r="100" spans="1:14" ht="22.5">
      <c r="A100" s="95">
        <v>70</v>
      </c>
      <c r="B100" s="96" t="s">
        <v>448</v>
      </c>
      <c r="C100" s="97" t="s">
        <v>449</v>
      </c>
      <c r="D100" s="98" t="s">
        <v>396</v>
      </c>
      <c r="E100" s="99">
        <v>6.18</v>
      </c>
      <c r="F100" s="100">
        <v>60.4</v>
      </c>
      <c r="G100" s="101">
        <v>373.27</v>
      </c>
      <c r="H100" s="100">
        <v>172.63</v>
      </c>
      <c r="I100" s="100">
        <v>1066.86</v>
      </c>
      <c r="J100" s="100">
        <v>176.36</v>
      </c>
      <c r="K100" s="101">
        <v>1089.9</v>
      </c>
      <c r="L100" s="102"/>
      <c r="M100" s="100">
        <f t="shared" si="2"/>
        <v>2.9198703351461415</v>
      </c>
      <c r="N100" s="98" t="s">
        <v>450</v>
      </c>
    </row>
    <row r="101" spans="1:14" ht="33.75">
      <c r="A101" s="95">
        <v>71</v>
      </c>
      <c r="B101" s="96" t="s">
        <v>451</v>
      </c>
      <c r="C101" s="97" t="s">
        <v>452</v>
      </c>
      <c r="D101" s="98" t="s">
        <v>453</v>
      </c>
      <c r="E101" s="99">
        <v>6</v>
      </c>
      <c r="F101" s="100">
        <v>83.2</v>
      </c>
      <c r="G101" s="101">
        <v>499.2</v>
      </c>
      <c r="H101" s="100">
        <v>363.98</v>
      </c>
      <c r="I101" s="100">
        <v>2183.88</v>
      </c>
      <c r="J101" s="100">
        <v>372.36</v>
      </c>
      <c r="K101" s="101">
        <v>2234.16</v>
      </c>
      <c r="L101" s="102"/>
      <c r="M101" s="100">
        <f t="shared" si="2"/>
        <v>4.475480769230769</v>
      </c>
      <c r="N101" s="98" t="s">
        <v>454</v>
      </c>
    </row>
    <row r="102" spans="1:14" ht="33.75">
      <c r="A102" s="95">
        <v>72</v>
      </c>
      <c r="B102" s="96" t="s">
        <v>455</v>
      </c>
      <c r="C102" s="97" t="s">
        <v>456</v>
      </c>
      <c r="D102" s="98" t="s">
        <v>453</v>
      </c>
      <c r="E102" s="99">
        <v>8</v>
      </c>
      <c r="F102" s="100">
        <v>177</v>
      </c>
      <c r="G102" s="101">
        <v>1416</v>
      </c>
      <c r="H102" s="100">
        <v>652.8</v>
      </c>
      <c r="I102" s="100">
        <v>5222.4</v>
      </c>
      <c r="J102" s="100">
        <v>667.7</v>
      </c>
      <c r="K102" s="101">
        <v>5341.6</v>
      </c>
      <c r="L102" s="102"/>
      <c r="M102" s="100">
        <f t="shared" si="2"/>
        <v>3.772316384180791</v>
      </c>
      <c r="N102" s="98" t="s">
        <v>457</v>
      </c>
    </row>
    <row r="103" spans="1:14" ht="33.75">
      <c r="A103" s="95">
        <v>73</v>
      </c>
      <c r="B103" s="96" t="s">
        <v>458</v>
      </c>
      <c r="C103" s="97" t="s">
        <v>459</v>
      </c>
      <c r="D103" s="98" t="s">
        <v>460</v>
      </c>
      <c r="E103" s="99">
        <v>8.18</v>
      </c>
      <c r="F103" s="100">
        <v>1</v>
      </c>
      <c r="G103" s="101">
        <v>8.18</v>
      </c>
      <c r="H103" s="100"/>
      <c r="I103" s="100"/>
      <c r="J103" s="100"/>
      <c r="K103" s="101"/>
      <c r="L103" s="102"/>
      <c r="M103" s="100" t="str">
        <f t="shared" si="2"/>
        <v> </v>
      </c>
      <c r="N103" s="98"/>
    </row>
    <row r="104" spans="1:14" ht="17.25" customHeight="1">
      <c r="A104" s="204" t="s">
        <v>461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</row>
    <row r="105" spans="1:14" ht="56.25">
      <c r="A105" s="95">
        <v>74</v>
      </c>
      <c r="B105" s="96" t="s">
        <v>462</v>
      </c>
      <c r="C105" s="97" t="s">
        <v>463</v>
      </c>
      <c r="D105" s="98" t="s">
        <v>415</v>
      </c>
      <c r="E105" s="99">
        <v>240</v>
      </c>
      <c r="F105" s="100">
        <v>113</v>
      </c>
      <c r="G105" s="101">
        <v>27120</v>
      </c>
      <c r="H105" s="100">
        <v>707.07</v>
      </c>
      <c r="I105" s="100">
        <v>169696.8</v>
      </c>
      <c r="J105" s="100">
        <v>725.98</v>
      </c>
      <c r="K105" s="101">
        <v>174235.2</v>
      </c>
      <c r="L105" s="102"/>
      <c r="M105" s="100">
        <f aca="true" t="shared" si="3" ref="M105:M112">IF(ISNUMBER(K105/G105),IF(NOT(K105/G105=0),K105/G105," ")," ")</f>
        <v>6.424601769911505</v>
      </c>
      <c r="N105" s="98" t="s">
        <v>464</v>
      </c>
    </row>
    <row r="106" spans="1:14" ht="33.75">
      <c r="A106" s="95">
        <v>75</v>
      </c>
      <c r="B106" s="96" t="s">
        <v>465</v>
      </c>
      <c r="C106" s="97" t="s">
        <v>466</v>
      </c>
      <c r="D106" s="98" t="s">
        <v>369</v>
      </c>
      <c r="E106" s="99">
        <v>13.69</v>
      </c>
      <c r="F106" s="100">
        <v>538.46</v>
      </c>
      <c r="G106" s="101">
        <v>7371.52</v>
      </c>
      <c r="H106" s="100">
        <v>1703.39</v>
      </c>
      <c r="I106" s="100">
        <v>23319.41</v>
      </c>
      <c r="J106" s="100">
        <v>1801.64</v>
      </c>
      <c r="K106" s="101">
        <v>24664.45</v>
      </c>
      <c r="L106" s="102"/>
      <c r="M106" s="100">
        <f t="shared" si="3"/>
        <v>3.3459110197082826</v>
      </c>
      <c r="N106" s="98" t="s">
        <v>467</v>
      </c>
    </row>
    <row r="107" spans="1:14" ht="33.75">
      <c r="A107" s="95">
        <v>76</v>
      </c>
      <c r="B107" s="96" t="s">
        <v>468</v>
      </c>
      <c r="C107" s="97" t="s">
        <v>469</v>
      </c>
      <c r="D107" s="98" t="s">
        <v>470</v>
      </c>
      <c r="E107" s="99">
        <v>315.51</v>
      </c>
      <c r="F107" s="100">
        <v>19.8</v>
      </c>
      <c r="G107" s="101">
        <v>6247.1</v>
      </c>
      <c r="H107" s="100">
        <v>40</v>
      </c>
      <c r="I107" s="100">
        <v>12620.4</v>
      </c>
      <c r="J107" s="100">
        <v>40.94</v>
      </c>
      <c r="K107" s="101">
        <v>12916.98</v>
      </c>
      <c r="L107" s="102"/>
      <c r="M107" s="100">
        <f t="shared" si="3"/>
        <v>2.067676201757615</v>
      </c>
      <c r="N107" s="98" t="s">
        <v>471</v>
      </c>
    </row>
    <row r="108" spans="1:14" ht="45">
      <c r="A108" s="95">
        <v>77</v>
      </c>
      <c r="B108" s="96" t="s">
        <v>472</v>
      </c>
      <c r="C108" s="97" t="s">
        <v>473</v>
      </c>
      <c r="D108" s="98" t="s">
        <v>453</v>
      </c>
      <c r="E108" s="99">
        <v>3</v>
      </c>
      <c r="F108" s="100">
        <v>437</v>
      </c>
      <c r="G108" s="101">
        <v>1311</v>
      </c>
      <c r="H108" s="100">
        <v>2708.76</v>
      </c>
      <c r="I108" s="100">
        <v>8126.28</v>
      </c>
      <c r="J108" s="100">
        <v>2774.05</v>
      </c>
      <c r="K108" s="101">
        <v>8322.15</v>
      </c>
      <c r="L108" s="102"/>
      <c r="M108" s="100">
        <f t="shared" si="3"/>
        <v>6.347940503432494</v>
      </c>
      <c r="N108" s="98" t="s">
        <v>474</v>
      </c>
    </row>
    <row r="109" spans="1:14" ht="45">
      <c r="A109" s="95">
        <v>78</v>
      </c>
      <c r="B109" s="96" t="s">
        <v>475</v>
      </c>
      <c r="C109" s="97" t="s">
        <v>476</v>
      </c>
      <c r="D109" s="98" t="s">
        <v>453</v>
      </c>
      <c r="E109" s="99">
        <v>4</v>
      </c>
      <c r="F109" s="100">
        <v>883</v>
      </c>
      <c r="G109" s="101">
        <v>3532</v>
      </c>
      <c r="H109" s="100">
        <v>5657.35</v>
      </c>
      <c r="I109" s="100">
        <v>22629.4</v>
      </c>
      <c r="J109" s="100">
        <v>5791.02</v>
      </c>
      <c r="K109" s="101">
        <v>23164.08</v>
      </c>
      <c r="L109" s="102"/>
      <c r="M109" s="100">
        <f t="shared" si="3"/>
        <v>6.558346545866365</v>
      </c>
      <c r="N109" s="98" t="s">
        <v>477</v>
      </c>
    </row>
    <row r="110" spans="1:14" ht="33.75">
      <c r="A110" s="95">
        <v>79</v>
      </c>
      <c r="B110" s="96" t="s">
        <v>478</v>
      </c>
      <c r="C110" s="97" t="s">
        <v>479</v>
      </c>
      <c r="D110" s="98" t="s">
        <v>453</v>
      </c>
      <c r="E110" s="99">
        <v>12</v>
      </c>
      <c r="F110" s="100">
        <v>324.86</v>
      </c>
      <c r="G110" s="101">
        <v>3898.32</v>
      </c>
      <c r="H110" s="100">
        <v>2032.76</v>
      </c>
      <c r="I110" s="100">
        <v>24393.12</v>
      </c>
      <c r="J110" s="100">
        <v>2136.35</v>
      </c>
      <c r="K110" s="101">
        <v>25636.2</v>
      </c>
      <c r="L110" s="102"/>
      <c r="M110" s="100">
        <f t="shared" si="3"/>
        <v>6.576217447515853</v>
      </c>
      <c r="N110" s="98" t="s">
        <v>480</v>
      </c>
    </row>
    <row r="111" spans="1:14" ht="56.25">
      <c r="A111" s="95">
        <v>80</v>
      </c>
      <c r="B111" s="96" t="s">
        <v>481</v>
      </c>
      <c r="C111" s="97" t="s">
        <v>482</v>
      </c>
      <c r="D111" s="98" t="s">
        <v>453</v>
      </c>
      <c r="E111" s="99">
        <v>2</v>
      </c>
      <c r="F111" s="100">
        <v>81.3</v>
      </c>
      <c r="G111" s="101">
        <v>162.6</v>
      </c>
      <c r="H111" s="100">
        <v>299.83</v>
      </c>
      <c r="I111" s="100">
        <v>599.66</v>
      </c>
      <c r="J111" s="100">
        <v>306.74</v>
      </c>
      <c r="K111" s="101">
        <v>613.48</v>
      </c>
      <c r="L111" s="102"/>
      <c r="M111" s="100">
        <f t="shared" si="3"/>
        <v>3.772939729397294</v>
      </c>
      <c r="N111" s="98" t="s">
        <v>483</v>
      </c>
    </row>
    <row r="112" spans="1:14" ht="56.25">
      <c r="A112" s="95">
        <v>81</v>
      </c>
      <c r="B112" s="96" t="s">
        <v>484</v>
      </c>
      <c r="C112" s="97" t="s">
        <v>485</v>
      </c>
      <c r="D112" s="98" t="s">
        <v>453</v>
      </c>
      <c r="E112" s="99">
        <v>4</v>
      </c>
      <c r="F112" s="100">
        <v>276</v>
      </c>
      <c r="G112" s="101">
        <v>1104</v>
      </c>
      <c r="H112" s="100">
        <v>983.05</v>
      </c>
      <c r="I112" s="100">
        <v>3932.2</v>
      </c>
      <c r="J112" s="100">
        <v>1005.46</v>
      </c>
      <c r="K112" s="101">
        <v>4021.84</v>
      </c>
      <c r="L112" s="102"/>
      <c r="M112" s="100">
        <f t="shared" si="3"/>
        <v>3.642971014492754</v>
      </c>
      <c r="N112" s="98" t="s">
        <v>486</v>
      </c>
    </row>
    <row r="113" spans="1:14" ht="17.25" customHeight="1">
      <c r="A113" s="205" t="s">
        <v>487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</row>
    <row r="114" spans="1:14" ht="17.25" customHeight="1">
      <c r="A114" s="204" t="s">
        <v>359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</row>
    <row r="115" spans="1:14" ht="12.75">
      <c r="A115" s="95">
        <v>82</v>
      </c>
      <c r="B115" s="96" t="s">
        <v>488</v>
      </c>
      <c r="C115" s="97" t="s">
        <v>489</v>
      </c>
      <c r="D115" s="98" t="s">
        <v>470</v>
      </c>
      <c r="E115" s="99">
        <v>315.51</v>
      </c>
      <c r="F115" s="100"/>
      <c r="G115" s="101"/>
      <c r="H115" s="100"/>
      <c r="I115" s="100"/>
      <c r="J115" s="100"/>
      <c r="K115" s="101"/>
      <c r="L115" s="102"/>
      <c r="M115" s="100" t="str">
        <f aca="true" t="shared" si="4" ref="M115:M123">IF(ISNUMBER(K115/G115),IF(NOT(K115/G115=0),K115/G115," ")," ")</f>
        <v> </v>
      </c>
      <c r="N115" s="98"/>
    </row>
    <row r="116" spans="1:14" ht="12.75">
      <c r="A116" s="95">
        <v>83</v>
      </c>
      <c r="B116" s="96" t="s">
        <v>490</v>
      </c>
      <c r="C116" s="97" t="s">
        <v>491</v>
      </c>
      <c r="D116" s="98" t="s">
        <v>415</v>
      </c>
      <c r="E116" s="99">
        <v>240</v>
      </c>
      <c r="F116" s="100"/>
      <c r="G116" s="101"/>
      <c r="H116" s="100"/>
      <c r="I116" s="100"/>
      <c r="J116" s="100"/>
      <c r="K116" s="101"/>
      <c r="L116" s="102"/>
      <c r="M116" s="100" t="str">
        <f t="shared" si="4"/>
        <v> </v>
      </c>
      <c r="N116" s="98"/>
    </row>
    <row r="117" spans="1:14" ht="12.75">
      <c r="A117" s="95">
        <v>84</v>
      </c>
      <c r="B117" s="96" t="s">
        <v>492</v>
      </c>
      <c r="C117" s="97" t="s">
        <v>493</v>
      </c>
      <c r="D117" s="98" t="s">
        <v>369</v>
      </c>
      <c r="E117" s="99">
        <v>13.685</v>
      </c>
      <c r="F117" s="100"/>
      <c r="G117" s="101"/>
      <c r="H117" s="100"/>
      <c r="I117" s="100"/>
      <c r="J117" s="100"/>
      <c r="K117" s="101"/>
      <c r="L117" s="102"/>
      <c r="M117" s="100" t="str">
        <f t="shared" si="4"/>
        <v> </v>
      </c>
      <c r="N117" s="98"/>
    </row>
    <row r="118" spans="1:14" ht="12.75">
      <c r="A118" s="95">
        <v>85</v>
      </c>
      <c r="B118" s="96" t="s">
        <v>494</v>
      </c>
      <c r="C118" s="97" t="s">
        <v>495</v>
      </c>
      <c r="D118" s="98" t="s">
        <v>396</v>
      </c>
      <c r="E118" s="99"/>
      <c r="F118" s="100"/>
      <c r="G118" s="101"/>
      <c r="H118" s="100"/>
      <c r="I118" s="100"/>
      <c r="J118" s="100"/>
      <c r="K118" s="101"/>
      <c r="L118" s="102"/>
      <c r="M118" s="100" t="str">
        <f t="shared" si="4"/>
        <v> </v>
      </c>
      <c r="N118" s="98"/>
    </row>
    <row r="119" spans="1:14" ht="12.75">
      <c r="A119" s="95">
        <v>86</v>
      </c>
      <c r="B119" s="96" t="s">
        <v>496</v>
      </c>
      <c r="C119" s="97" t="s">
        <v>497</v>
      </c>
      <c r="D119" s="98" t="s">
        <v>498</v>
      </c>
      <c r="E119" s="99"/>
      <c r="F119" s="100"/>
      <c r="G119" s="101"/>
      <c r="H119" s="100"/>
      <c r="I119" s="100"/>
      <c r="J119" s="100"/>
      <c r="K119" s="101"/>
      <c r="L119" s="102"/>
      <c r="M119" s="100" t="str">
        <f t="shared" si="4"/>
        <v> </v>
      </c>
      <c r="N119" s="98"/>
    </row>
    <row r="120" spans="1:14" ht="22.5">
      <c r="A120" s="95">
        <v>87</v>
      </c>
      <c r="B120" s="96" t="s">
        <v>499</v>
      </c>
      <c r="C120" s="97" t="s">
        <v>500</v>
      </c>
      <c r="D120" s="98" t="s">
        <v>498</v>
      </c>
      <c r="E120" s="99">
        <v>4</v>
      </c>
      <c r="F120" s="100"/>
      <c r="G120" s="101"/>
      <c r="H120" s="100"/>
      <c r="I120" s="100"/>
      <c r="J120" s="100"/>
      <c r="K120" s="101"/>
      <c r="L120" s="102"/>
      <c r="M120" s="100" t="str">
        <f t="shared" si="4"/>
        <v> </v>
      </c>
      <c r="N120" s="98"/>
    </row>
    <row r="121" spans="1:14" ht="22.5">
      <c r="A121" s="95">
        <v>88</v>
      </c>
      <c r="B121" s="96" t="s">
        <v>501</v>
      </c>
      <c r="C121" s="97" t="s">
        <v>502</v>
      </c>
      <c r="D121" s="98" t="s">
        <v>453</v>
      </c>
      <c r="E121" s="99">
        <v>3</v>
      </c>
      <c r="F121" s="100"/>
      <c r="G121" s="101"/>
      <c r="H121" s="100"/>
      <c r="I121" s="100"/>
      <c r="J121" s="100"/>
      <c r="K121" s="101"/>
      <c r="L121" s="102"/>
      <c r="M121" s="100" t="str">
        <f t="shared" si="4"/>
        <v> </v>
      </c>
      <c r="N121" s="98"/>
    </row>
    <row r="122" spans="1:14" ht="12.75">
      <c r="A122" s="95">
        <v>89</v>
      </c>
      <c r="B122" s="96" t="s">
        <v>503</v>
      </c>
      <c r="C122" s="97" t="s">
        <v>504</v>
      </c>
      <c r="D122" s="98" t="s">
        <v>453</v>
      </c>
      <c r="E122" s="99">
        <v>80</v>
      </c>
      <c r="F122" s="100"/>
      <c r="G122" s="101"/>
      <c r="H122" s="100"/>
      <c r="I122" s="100"/>
      <c r="J122" s="100"/>
      <c r="K122" s="101"/>
      <c r="L122" s="102"/>
      <c r="M122" s="100" t="str">
        <f t="shared" si="4"/>
        <v> </v>
      </c>
      <c r="N122" s="98"/>
    </row>
    <row r="123" spans="1:14" ht="12.75">
      <c r="A123" s="111"/>
      <c r="B123" s="112" t="s">
        <v>331</v>
      </c>
      <c r="C123" s="113" t="s">
        <v>505</v>
      </c>
      <c r="D123" s="114" t="s">
        <v>333</v>
      </c>
      <c r="E123" s="115"/>
      <c r="F123" s="116"/>
      <c r="G123" s="117">
        <v>88660</v>
      </c>
      <c r="H123" s="116"/>
      <c r="I123" s="116"/>
      <c r="J123" s="116"/>
      <c r="K123" s="117">
        <v>432979</v>
      </c>
      <c r="L123" s="118"/>
      <c r="M123" s="116">
        <f t="shared" si="4"/>
        <v>4.883588991653507</v>
      </c>
      <c r="N123" s="114"/>
    </row>
    <row r="124" spans="1:14" ht="12.75">
      <c r="A124" s="203" t="s">
        <v>241</v>
      </c>
      <c r="B124" s="176"/>
      <c r="C124" s="176"/>
      <c r="D124" s="176"/>
      <c r="E124" s="176"/>
      <c r="F124" s="176"/>
      <c r="G124" s="119">
        <v>114596</v>
      </c>
      <c r="H124" s="120"/>
      <c r="I124" s="120"/>
      <c r="J124" s="120"/>
      <c r="K124" s="119">
        <v>652882</v>
      </c>
      <c r="L124" s="121"/>
      <c r="M124" s="119">
        <f aca="true" ca="1" t="shared" si="5" ref="M124:M135">IF(ISNUMBER(INDIRECT("K"&amp;ROW())/INDIRECT("G"&amp;ROW())),INDIRECT("K"&amp;ROW())/INDIRECT("G"&amp;ROW())," ")</f>
        <v>5.697249467695207</v>
      </c>
      <c r="N124" s="122" t="s">
        <v>506</v>
      </c>
    </row>
    <row r="125" spans="1:14" ht="12.75">
      <c r="A125" s="203" t="s">
        <v>152</v>
      </c>
      <c r="B125" s="176"/>
      <c r="C125" s="176"/>
      <c r="D125" s="176"/>
      <c r="E125" s="176"/>
      <c r="F125" s="176"/>
      <c r="G125" s="119"/>
      <c r="H125" s="120"/>
      <c r="I125" s="120"/>
      <c r="J125" s="120"/>
      <c r="K125" s="119"/>
      <c r="L125" s="121"/>
      <c r="M125" s="119" t="str">
        <f ca="1" t="shared" si="5"/>
        <v> </v>
      </c>
      <c r="N125" s="122" t="s">
        <v>506</v>
      </c>
    </row>
    <row r="126" spans="1:14" ht="12.75">
      <c r="A126" s="203" t="s">
        <v>153</v>
      </c>
      <c r="B126" s="176"/>
      <c r="C126" s="176"/>
      <c r="D126" s="176"/>
      <c r="E126" s="176"/>
      <c r="F126" s="176"/>
      <c r="G126" s="119">
        <v>12685</v>
      </c>
      <c r="H126" s="120"/>
      <c r="I126" s="120"/>
      <c r="J126" s="120"/>
      <c r="K126" s="119">
        <v>156994</v>
      </c>
      <c r="L126" s="121"/>
      <c r="M126" s="119">
        <f ca="1" t="shared" si="5"/>
        <v>12.376350019708317</v>
      </c>
      <c r="N126" s="122" t="s">
        <v>506</v>
      </c>
    </row>
    <row r="127" spans="1:14" ht="12.75">
      <c r="A127" s="203" t="s">
        <v>154</v>
      </c>
      <c r="B127" s="176"/>
      <c r="C127" s="176"/>
      <c r="D127" s="176"/>
      <c r="E127" s="176"/>
      <c r="F127" s="176"/>
      <c r="G127" s="119">
        <v>88660</v>
      </c>
      <c r="H127" s="120"/>
      <c r="I127" s="120"/>
      <c r="J127" s="120"/>
      <c r="K127" s="119">
        <v>432979</v>
      </c>
      <c r="L127" s="121"/>
      <c r="M127" s="119">
        <f ca="1" t="shared" si="5"/>
        <v>4.883588991653507</v>
      </c>
      <c r="N127" s="122" t="s">
        <v>506</v>
      </c>
    </row>
    <row r="128" spans="1:14" ht="12.75">
      <c r="A128" s="203" t="s">
        <v>155</v>
      </c>
      <c r="B128" s="176"/>
      <c r="C128" s="176"/>
      <c r="D128" s="176"/>
      <c r="E128" s="176"/>
      <c r="F128" s="176"/>
      <c r="G128" s="119">
        <v>14850</v>
      </c>
      <c r="H128" s="120"/>
      <c r="I128" s="120"/>
      <c r="J128" s="120"/>
      <c r="K128" s="119">
        <v>83987</v>
      </c>
      <c r="L128" s="121"/>
      <c r="M128" s="119">
        <f ca="1" t="shared" si="5"/>
        <v>5.655690235690236</v>
      </c>
      <c r="N128" s="122" t="s">
        <v>506</v>
      </c>
    </row>
    <row r="129" spans="1:14" ht="12.75">
      <c r="A129" s="202" t="s">
        <v>156</v>
      </c>
      <c r="B129" s="184"/>
      <c r="C129" s="184"/>
      <c r="D129" s="184"/>
      <c r="E129" s="184"/>
      <c r="F129" s="184"/>
      <c r="G129" s="119">
        <v>14332</v>
      </c>
      <c r="H129" s="120"/>
      <c r="I129" s="120"/>
      <c r="J129" s="120"/>
      <c r="K129" s="119">
        <v>154963</v>
      </c>
      <c r="L129" s="121"/>
      <c r="M129" s="119">
        <f ca="1" t="shared" si="5"/>
        <v>10.812377895618196</v>
      </c>
      <c r="N129" s="122" t="s">
        <v>506</v>
      </c>
    </row>
    <row r="130" spans="1:14" ht="12.75">
      <c r="A130" s="202" t="s">
        <v>157</v>
      </c>
      <c r="B130" s="184"/>
      <c r="C130" s="184"/>
      <c r="D130" s="184"/>
      <c r="E130" s="184"/>
      <c r="F130" s="184"/>
      <c r="G130" s="119">
        <v>8432</v>
      </c>
      <c r="H130" s="120"/>
      <c r="I130" s="120"/>
      <c r="J130" s="120"/>
      <c r="K130" s="119">
        <v>83865</v>
      </c>
      <c r="L130" s="121"/>
      <c r="M130" s="119">
        <f ca="1" t="shared" si="5"/>
        <v>9.94603889943074</v>
      </c>
      <c r="N130" s="122" t="s">
        <v>506</v>
      </c>
    </row>
    <row r="131" spans="1:14" ht="12.75">
      <c r="A131" s="202" t="s">
        <v>246</v>
      </c>
      <c r="B131" s="184"/>
      <c r="C131" s="184"/>
      <c r="D131" s="184"/>
      <c r="E131" s="184"/>
      <c r="F131" s="184"/>
      <c r="G131" s="119"/>
      <c r="H131" s="120"/>
      <c r="I131" s="120"/>
      <c r="J131" s="120"/>
      <c r="K131" s="119"/>
      <c r="L131" s="121"/>
      <c r="M131" s="119" t="str">
        <f ca="1" t="shared" si="5"/>
        <v> </v>
      </c>
      <c r="N131" s="122" t="s">
        <v>506</v>
      </c>
    </row>
    <row r="132" spans="1:14" ht="12.75">
      <c r="A132" s="203" t="s">
        <v>159</v>
      </c>
      <c r="B132" s="176"/>
      <c r="C132" s="176"/>
      <c r="D132" s="176"/>
      <c r="E132" s="176"/>
      <c r="F132" s="176"/>
      <c r="G132" s="119">
        <v>136318</v>
      </c>
      <c r="H132" s="120"/>
      <c r="I132" s="120"/>
      <c r="J132" s="120"/>
      <c r="K132" s="119">
        <v>889164</v>
      </c>
      <c r="L132" s="121"/>
      <c r="M132" s="119">
        <f ca="1" t="shared" si="5"/>
        <v>6.522718936604117</v>
      </c>
      <c r="N132" s="122" t="s">
        <v>506</v>
      </c>
    </row>
    <row r="133" spans="1:14" ht="12.75">
      <c r="A133" s="203" t="s">
        <v>160</v>
      </c>
      <c r="B133" s="176"/>
      <c r="C133" s="176"/>
      <c r="D133" s="176"/>
      <c r="E133" s="176"/>
      <c r="F133" s="176"/>
      <c r="G133" s="119">
        <v>1042</v>
      </c>
      <c r="H133" s="120"/>
      <c r="I133" s="120"/>
      <c r="J133" s="120"/>
      <c r="K133" s="119">
        <v>130</v>
      </c>
      <c r="L133" s="121"/>
      <c r="M133" s="119">
        <f ca="1" t="shared" si="5"/>
        <v>0.12476007677543186</v>
      </c>
      <c r="N133" s="122" t="s">
        <v>506</v>
      </c>
    </row>
    <row r="134" spans="1:14" ht="12.75">
      <c r="A134" s="203" t="s">
        <v>161</v>
      </c>
      <c r="B134" s="176"/>
      <c r="C134" s="176"/>
      <c r="D134" s="176"/>
      <c r="E134" s="176"/>
      <c r="F134" s="176"/>
      <c r="G134" s="119">
        <v>137360</v>
      </c>
      <c r="H134" s="120"/>
      <c r="I134" s="120"/>
      <c r="J134" s="120"/>
      <c r="K134" s="119">
        <v>891710</v>
      </c>
      <c r="L134" s="121"/>
      <c r="M134" s="119">
        <f ca="1" t="shared" si="5"/>
        <v>6.491773442050087</v>
      </c>
      <c r="N134" s="122" t="s">
        <v>506</v>
      </c>
    </row>
    <row r="135" spans="1:14" ht="12.75">
      <c r="A135" s="202" t="s">
        <v>247</v>
      </c>
      <c r="B135" s="184"/>
      <c r="C135" s="184"/>
      <c r="D135" s="184"/>
      <c r="E135" s="184"/>
      <c r="F135" s="184"/>
      <c r="G135" s="119">
        <v>137360</v>
      </c>
      <c r="H135" s="120"/>
      <c r="I135" s="120"/>
      <c r="J135" s="120"/>
      <c r="K135" s="119">
        <v>891710</v>
      </c>
      <c r="L135" s="121"/>
      <c r="M135" s="119">
        <f ca="1" t="shared" si="5"/>
        <v>6.491773442050087</v>
      </c>
      <c r="N135" s="122" t="s">
        <v>506</v>
      </c>
    </row>
    <row r="136" spans="1:14" ht="12.75">
      <c r="A136" s="26"/>
      <c r="B136" s="157" t="s">
        <v>623</v>
      </c>
      <c r="C136" s="157"/>
      <c r="D136" s="157"/>
      <c r="E136" s="157"/>
      <c r="F136" s="157"/>
      <c r="G136" s="35"/>
      <c r="H136" s="36"/>
      <c r="I136" s="36"/>
      <c r="J136" s="36"/>
      <c r="K136" s="158">
        <v>160508</v>
      </c>
      <c r="L136" s="159"/>
      <c r="M136" s="158"/>
      <c r="N136" s="26"/>
    </row>
    <row r="137" spans="1:14" ht="12.75">
      <c r="A137" s="1"/>
      <c r="B137" s="8" t="s">
        <v>632</v>
      </c>
      <c r="C137" s="8"/>
      <c r="D137" s="8"/>
      <c r="E137" s="8"/>
      <c r="F137" s="8"/>
      <c r="G137" s="2"/>
      <c r="H137" s="2"/>
      <c r="I137" s="2"/>
      <c r="J137" s="2"/>
      <c r="K137" s="8">
        <v>1052218</v>
      </c>
      <c r="L137" s="160"/>
      <c r="M137" s="8"/>
      <c r="N137" s="2"/>
    </row>
    <row r="138" spans="1:14" ht="12.75">
      <c r="A138" s="13"/>
      <c r="B138" s="8" t="s">
        <v>633</v>
      </c>
      <c r="C138" s="8"/>
      <c r="D138" s="8"/>
      <c r="E138" s="8"/>
      <c r="F138" s="8"/>
      <c r="G138" s="2"/>
      <c r="H138" s="2"/>
      <c r="I138" s="2"/>
      <c r="J138" s="2"/>
      <c r="K138" s="8">
        <v>32898</v>
      </c>
      <c r="L138" s="160"/>
      <c r="M138" s="8"/>
      <c r="N138" s="2"/>
    </row>
    <row r="139" spans="1:14" ht="12.75">
      <c r="A139" s="1"/>
      <c r="B139" s="8"/>
      <c r="C139" s="8"/>
      <c r="D139" s="8"/>
      <c r="E139" s="8"/>
      <c r="F139" s="8"/>
      <c r="G139" s="2"/>
      <c r="H139" s="2"/>
      <c r="I139" s="2"/>
      <c r="J139" s="2"/>
      <c r="K139" s="8"/>
      <c r="L139" s="160"/>
      <c r="M139" s="8"/>
      <c r="N139" s="2"/>
    </row>
    <row r="140" spans="1:14" ht="12.75">
      <c r="A140" s="161"/>
      <c r="B140" s="162" t="s">
        <v>634</v>
      </c>
      <c r="C140" s="162"/>
      <c r="D140" s="2"/>
      <c r="E140" s="2"/>
      <c r="F140" s="2"/>
      <c r="G140" s="2"/>
      <c r="H140" s="2"/>
      <c r="I140" s="2"/>
      <c r="J140" s="2"/>
      <c r="K140" s="2"/>
      <c r="L140" s="32"/>
      <c r="M140" s="2"/>
      <c r="N140" s="2"/>
    </row>
    <row r="141" spans="1:3" ht="12.75">
      <c r="A141" s="163"/>
      <c r="B141" s="163" t="s">
        <v>635</v>
      </c>
      <c r="C141" s="163"/>
    </row>
    <row r="142" spans="1:3" ht="12.75">
      <c r="A142" s="163"/>
      <c r="B142" s="163"/>
      <c r="C142" s="163"/>
    </row>
  </sheetData>
  <sheetProtection/>
  <mergeCells count="49">
    <mergeCell ref="J2:N2"/>
    <mergeCell ref="K3:N3"/>
    <mergeCell ref="K5:N5"/>
    <mergeCell ref="A8:N8"/>
    <mergeCell ref="A9:N9"/>
    <mergeCell ref="A10:N10"/>
    <mergeCell ref="A11:N11"/>
    <mergeCell ref="G13:I13"/>
    <mergeCell ref="G14:H14"/>
    <mergeCell ref="J14:K14"/>
    <mergeCell ref="G17:H17"/>
    <mergeCell ref="J13:M13"/>
    <mergeCell ref="G15:H15"/>
    <mergeCell ref="J15:K15"/>
    <mergeCell ref="G16:H16"/>
    <mergeCell ref="J16:K16"/>
    <mergeCell ref="J17:K17"/>
    <mergeCell ref="M23:M25"/>
    <mergeCell ref="N23:N25"/>
    <mergeCell ref="D24:D25"/>
    <mergeCell ref="H24:I24"/>
    <mergeCell ref="J24:K24"/>
    <mergeCell ref="F23:G24"/>
    <mergeCell ref="H23:K23"/>
    <mergeCell ref="G18:H18"/>
    <mergeCell ref="J18:K18"/>
    <mergeCell ref="A23:A25"/>
    <mergeCell ref="B23:B25"/>
    <mergeCell ref="C23:C25"/>
    <mergeCell ref="E23:E25"/>
    <mergeCell ref="A27:N27"/>
    <mergeCell ref="A28:N28"/>
    <mergeCell ref="A44:N44"/>
    <mergeCell ref="A67:N67"/>
    <mergeCell ref="A104:N104"/>
    <mergeCell ref="A113:N113"/>
    <mergeCell ref="A114:N114"/>
    <mergeCell ref="A124:F124"/>
    <mergeCell ref="A125:F125"/>
    <mergeCell ref="A126:F126"/>
    <mergeCell ref="A127:F127"/>
    <mergeCell ref="A128:F128"/>
    <mergeCell ref="A135:F135"/>
    <mergeCell ref="A129:F129"/>
    <mergeCell ref="A130:F130"/>
    <mergeCell ref="A131:F131"/>
    <mergeCell ref="A132:F132"/>
    <mergeCell ref="A133:F133"/>
    <mergeCell ref="A134:F134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2004-07-27T05:56:58Z</cp:lastPrinted>
  <dcterms:created xsi:type="dcterms:W3CDTF">2003-01-28T12:33:10Z</dcterms:created>
  <dcterms:modified xsi:type="dcterms:W3CDTF">2018-05-03T03:45:41Z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